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520" windowHeight="12795" activeTab="3"/>
  </bookViews>
  <sheets>
    <sheet name="согаз" sheetId="2" r:id="rId1"/>
    <sheet name="капитал" sheetId="3" r:id="rId2"/>
    <sheet name="макс" sheetId="4" r:id="rId3"/>
    <sheet name="свод" sheetId="5" r:id="rId4"/>
  </sheets>
  <calcPr calcId="125725"/>
</workbook>
</file>

<file path=xl/calcChain.xml><?xml version="1.0" encoding="utf-8"?>
<calcChain xmlns="http://schemas.openxmlformats.org/spreadsheetml/2006/main">
  <c r="N21" i="3"/>
  <c r="N14"/>
  <c r="M21"/>
  <c r="N12" i="4" l="1"/>
  <c r="N14"/>
  <c r="N12" i="3"/>
  <c r="N17" i="2"/>
  <c r="N15"/>
  <c r="N18" i="4" l="1"/>
  <c r="O18" s="1"/>
  <c r="C27" i="2"/>
  <c r="L2" i="5"/>
  <c r="N21" i="2" l="1"/>
  <c r="O21" s="1"/>
  <c r="N20" i="3"/>
  <c r="N17"/>
  <c r="N9"/>
  <c r="N18"/>
  <c r="N16"/>
  <c r="N13"/>
  <c r="N8"/>
  <c r="N15"/>
  <c r="N10"/>
  <c r="O10" s="1"/>
  <c r="N23"/>
  <c r="N19"/>
  <c r="N11"/>
  <c r="C8" i="5"/>
  <c r="C9"/>
  <c r="C10"/>
  <c r="C11"/>
  <c r="C12"/>
  <c r="C13"/>
  <c r="C14"/>
  <c r="C15"/>
  <c r="C16"/>
  <c r="C17"/>
  <c r="C18"/>
  <c r="C19"/>
  <c r="C20"/>
  <c r="C21"/>
  <c r="C22"/>
  <c r="C23"/>
  <c r="O12" i="3" l="1"/>
  <c r="N22"/>
  <c r="O22" s="1"/>
  <c r="O21"/>
  <c r="O8"/>
  <c r="O14"/>
  <c r="O19"/>
  <c r="O16"/>
  <c r="O20"/>
  <c r="O23"/>
  <c r="O11"/>
  <c r="O13"/>
  <c r="O18"/>
  <c r="O9"/>
  <c r="O17"/>
  <c r="O15"/>
  <c r="N11" i="2" l="1"/>
  <c r="E8" i="5"/>
  <c r="E9"/>
  <c r="E10"/>
  <c r="E11"/>
  <c r="E12"/>
  <c r="E13"/>
  <c r="E14"/>
  <c r="G14"/>
  <c r="E15"/>
  <c r="E16"/>
  <c r="E17"/>
  <c r="E19"/>
  <c r="E20"/>
  <c r="E21"/>
  <c r="E22"/>
  <c r="E23"/>
  <c r="N17" i="4"/>
  <c r="N19"/>
  <c r="N20"/>
  <c r="N21"/>
  <c r="G13" i="5"/>
  <c r="D27" i="2"/>
  <c r="O11" l="1"/>
  <c r="N16" i="4"/>
  <c r="N22"/>
  <c r="O22" s="1"/>
  <c r="N13"/>
  <c r="N9"/>
  <c r="N23"/>
  <c r="N15"/>
  <c r="O15" s="1"/>
  <c r="N10"/>
  <c r="N11"/>
  <c r="O20"/>
  <c r="N19" i="2"/>
  <c r="N20"/>
  <c r="N17" i="5" s="1"/>
  <c r="O9" i="4"/>
  <c r="G19" i="5"/>
  <c r="G16"/>
  <c r="O17" i="4"/>
  <c r="G20" i="5"/>
  <c r="G21"/>
  <c r="G22"/>
  <c r="O21" i="4"/>
  <c r="G23" i="5"/>
  <c r="G12"/>
  <c r="G9"/>
  <c r="G10"/>
  <c r="G17"/>
  <c r="G15"/>
  <c r="G11"/>
  <c r="F18"/>
  <c r="G18"/>
  <c r="N18"/>
  <c r="E18"/>
  <c r="H23"/>
  <c r="H22"/>
  <c r="H21"/>
  <c r="I19"/>
  <c r="H20"/>
  <c r="H19"/>
  <c r="J18"/>
  <c r="H17"/>
  <c r="I17"/>
  <c r="K17"/>
  <c r="J17"/>
  <c r="K16"/>
  <c r="I16"/>
  <c r="J16"/>
  <c r="H16"/>
  <c r="H15"/>
  <c r="H14"/>
  <c r="H12"/>
  <c r="H11"/>
  <c r="I11"/>
  <c r="H10"/>
  <c r="O19" i="4"/>
  <c r="N16" i="5" l="1"/>
  <c r="O16" i="4"/>
  <c r="L16" i="5"/>
  <c r="M16"/>
  <c r="N12"/>
  <c r="N12" i="2"/>
  <c r="N13"/>
  <c r="N10" i="5" s="1"/>
  <c r="N16" i="2"/>
  <c r="N13" i="5" s="1"/>
  <c r="N18" i="2"/>
  <c r="N15" i="5" s="1"/>
  <c r="N14" i="2"/>
  <c r="N11" i="5" s="1"/>
  <c r="N25" i="2"/>
  <c r="N22" i="5" s="1"/>
  <c r="N8" i="4"/>
  <c r="O8" s="1"/>
  <c r="O12"/>
  <c r="O10"/>
  <c r="O11"/>
  <c r="O23"/>
  <c r="O13"/>
  <c r="N24" i="2"/>
  <c r="N21" i="5" s="1"/>
  <c r="L17"/>
  <c r="N23" i="2"/>
  <c r="N20" i="5" s="1"/>
  <c r="N22" i="2"/>
  <c r="N19" i="5" s="1"/>
  <c r="M17"/>
  <c r="J12"/>
  <c r="K11"/>
  <c r="J11"/>
  <c r="L22"/>
  <c r="I13"/>
  <c r="J21"/>
  <c r="J22"/>
  <c r="K13"/>
  <c r="I21"/>
  <c r="I22"/>
  <c r="I23"/>
  <c r="J20"/>
  <c r="M10"/>
  <c r="J10"/>
  <c r="H13"/>
  <c r="K15"/>
  <c r="I10"/>
  <c r="K10"/>
  <c r="L11"/>
  <c r="I12"/>
  <c r="K12"/>
  <c r="J13"/>
  <c r="L10"/>
  <c r="L12"/>
  <c r="L13"/>
  <c r="M13"/>
  <c r="J15"/>
  <c r="J19"/>
  <c r="I20"/>
  <c r="K20"/>
  <c r="K21"/>
  <c r="M22"/>
  <c r="K22"/>
  <c r="I15"/>
  <c r="K19"/>
  <c r="L15"/>
  <c r="I14"/>
  <c r="J14"/>
  <c r="K14"/>
  <c r="H18"/>
  <c r="K18"/>
  <c r="I18"/>
  <c r="L18"/>
  <c r="M18"/>
  <c r="H9"/>
  <c r="M11" l="1"/>
  <c r="O14" i="4"/>
  <c r="N14" i="5"/>
  <c r="M12"/>
  <c r="M14"/>
  <c r="M15"/>
  <c r="L14"/>
  <c r="L19"/>
  <c r="M19"/>
  <c r="L20"/>
  <c r="M20"/>
  <c r="L21"/>
  <c r="M21"/>
  <c r="J23"/>
  <c r="O18"/>
  <c r="I9"/>
  <c r="N7" i="3" l="1"/>
  <c r="N7" i="4"/>
  <c r="K23" i="5"/>
  <c r="F23"/>
  <c r="F19"/>
  <c r="O22" i="2"/>
  <c r="F13" i="5"/>
  <c r="O16" i="2"/>
  <c r="F15" i="5"/>
  <c r="O18" i="2"/>
  <c r="F20" i="5"/>
  <c r="O23" i="2"/>
  <c r="F14" i="5"/>
  <c r="O17" i="2"/>
  <c r="O12"/>
  <c r="F9" i="5"/>
  <c r="O14" i="2"/>
  <c r="F11" i="5"/>
  <c r="F21"/>
  <c r="O24" i="2"/>
  <c r="F16" i="5"/>
  <c r="O19" i="2"/>
  <c r="O13"/>
  <c r="F10" i="5"/>
  <c r="F22"/>
  <c r="O25" i="2"/>
  <c r="F17" i="5"/>
  <c r="O20" i="2"/>
  <c r="O15"/>
  <c r="F12" i="5"/>
  <c r="J9"/>
  <c r="E27" i="2"/>
  <c r="O12" i="5" l="1"/>
  <c r="O11"/>
  <c r="O14"/>
  <c r="O10"/>
  <c r="O13"/>
  <c r="O22"/>
  <c r="O15"/>
  <c r="O7" i="3"/>
  <c r="O7" i="4"/>
  <c r="O24" s="1"/>
  <c r="O16" i="5"/>
  <c r="O19"/>
  <c r="O17"/>
  <c r="O21"/>
  <c r="O20"/>
  <c r="L23"/>
  <c r="K9"/>
  <c r="N26" i="2" l="1"/>
  <c r="N23" i="5" s="1"/>
  <c r="M23"/>
  <c r="L9"/>
  <c r="I24" i="3"/>
  <c r="N10" i="2" l="1"/>
  <c r="O26"/>
  <c r="N9" i="5"/>
  <c r="M9"/>
  <c r="O10" i="2"/>
  <c r="E7" i="5"/>
  <c r="F7"/>
  <c r="O23" l="1"/>
  <c r="O9"/>
  <c r="K24" i="4" l="1"/>
  <c r="C7" i="5"/>
  <c r="D24" i="3"/>
  <c r="E24"/>
  <c r="F24"/>
  <c r="G24"/>
  <c r="H24"/>
  <c r="J24"/>
  <c r="K24"/>
  <c r="C24"/>
  <c r="D24" i="4"/>
  <c r="E24"/>
  <c r="F24"/>
  <c r="G24"/>
  <c r="H24"/>
  <c r="I24"/>
  <c r="J24"/>
  <c r="C24"/>
  <c r="C24" i="5" l="1"/>
  <c r="G7"/>
  <c r="M24" i="4"/>
  <c r="D24" i="5"/>
  <c r="E24"/>
  <c r="H7" l="1"/>
  <c r="I7" l="1"/>
  <c r="L24" i="4"/>
  <c r="L24" i="3"/>
  <c r="J7" i="5" l="1"/>
  <c r="K7" l="1"/>
  <c r="M24" i="3"/>
  <c r="N24" i="4"/>
  <c r="L7" i="5" l="1"/>
  <c r="N24" i="3"/>
  <c r="L2"/>
  <c r="L2" i="2" l="1"/>
  <c r="L6"/>
  <c r="M7" i="5"/>
  <c r="O24" i="3"/>
  <c r="O1"/>
  <c r="M5" i="2" s="1"/>
  <c r="N7" i="5" l="1"/>
  <c r="O7" l="1"/>
  <c r="F27" i="2" l="1"/>
  <c r="G27"/>
  <c r="G8" i="5"/>
  <c r="H8"/>
  <c r="F8"/>
  <c r="G24" l="1"/>
  <c r="F24"/>
  <c r="H24"/>
  <c r="H27" i="2"/>
  <c r="I27" l="1"/>
  <c r="I8" i="5"/>
  <c r="J27" i="2" l="1"/>
  <c r="J8" i="5"/>
  <c r="I24"/>
  <c r="K8" l="1"/>
  <c r="K27" i="2"/>
  <c r="J24" i="5"/>
  <c r="K24" l="1"/>
  <c r="L27" i="2"/>
  <c r="L8" i="5"/>
  <c r="L24" l="1"/>
  <c r="M27" i="2"/>
  <c r="M8" i="5"/>
  <c r="O27" i="2" l="1"/>
  <c r="O8" i="5"/>
  <c r="M24"/>
  <c r="N27" i="2"/>
  <c r="N8" i="5"/>
  <c r="N24" l="1"/>
  <c r="O24"/>
</calcChain>
</file>

<file path=xl/sharedStrings.xml><?xml version="1.0" encoding="utf-8"?>
<sst xmlns="http://schemas.openxmlformats.org/spreadsheetml/2006/main" count="148" uniqueCount="41">
  <si>
    <t>№ п/п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</si>
  <si>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</si>
  <si>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</si>
  <si>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</si>
  <si>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</si>
  <si>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</si>
  <si>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</si>
  <si>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"Монастырщинская ЦРБ"</t>
  </si>
  <si>
    <t>ОГБУЗ "Починковская РБ"</t>
  </si>
  <si>
    <t>ОГБУЗ "Рославльская ЦРБ"</t>
  </si>
  <si>
    <t>ОГБУЗ  Руднянская ЦРБ</t>
  </si>
  <si>
    <t>ОГБУЗ "Сафоновская ЦРБ"</t>
  </si>
  <si>
    <t>ОГБУЗ "Хиславичская ЦРБ"</t>
  </si>
  <si>
    <t>ОГБУЗ "Ярцевская ЦРБ"</t>
  </si>
  <si>
    <t>ОГБУЗ "Смоленская ЦРБ"</t>
  </si>
  <si>
    <t>Итого по СМО</t>
  </si>
  <si>
    <t>год</t>
  </si>
  <si>
    <t>АО «Страховая компания «СОГАЗ-Мед»</t>
  </si>
  <si>
    <t>Филиал АО "МАКС-М" в г. Смоленске</t>
  </si>
  <si>
    <t>руб.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</si>
  <si>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</si>
  <si>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</si>
  <si>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</si>
  <si>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</si>
  <si>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</si>
  <si>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</si>
  <si>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</si>
  <si>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</si>
  <si>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</si>
  <si>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</si>
  <si>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</si>
  <si>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</si>
  <si>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медицинской организации</t>
  </si>
  <si>
    <t>ВСЕГО</t>
  </si>
  <si>
    <t>Приложение 9</t>
  </si>
  <si>
    <t>ОГБУЗ "Вяземская ЦРБ"</t>
  </si>
  <si>
    <t>ОГБУЗ "Ельнинская ЦРБ"</t>
  </si>
  <si>
    <t>ОГБУЗ "Сычевская ЦРБ"</t>
  </si>
  <si>
    <t>АСП ООО "Капитал МС" - Филиал в Смоленской области</t>
  </si>
  <si>
    <t>Объем финансового обеспечения фельдшерско-акушерских пунктов в разрезе медицинских и страховых медицинских организаций на 2025г.</t>
  </si>
  <si>
    <t>Утверждено на заседании Комиссии по разработке        Территориальной программы ОМС от  26.11.2025г.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</si>
</sst>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000\ _₽_-;\-* #,##0.00000\ _₽_-;_-* &quot;-&quot;??\ _₽_-;_-@_-"/>
    <numFmt numFmtId="165" formatCode="_-* #,##0.00_р_._-;\-* #,##0.00_р_._-;_-* &quot;-&quot;??_р_._-;_-@_-"/>
    <numFmt numFmtId="166" formatCode="_-* #,##0.0000\ _₽_-;\-* #,##0.0000\ _₽_-;_-* &quot;-&quot;????\ _₽_-;_-@_-"/>
  </numFmts>
  <fonts count="4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sz val="10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0"/>
      <name val="Arial"/>
      <family val="2"/>
      <charset val="204"/>
    </font>
    <font>
      <sz val="10"/>
      <color theme="1"/>
      <name val="Tahoma"/>
      <family val="2"/>
      <charset val="204"/>
    </font>
    <font>
      <sz val="11"/>
      <color theme="1"/>
      <name val="Calibri"/>
      <family val="2"/>
      <scheme val="minor"/>
    </font>
    <font>
      <sz val="9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134">
    <xf numFmtId="0" fontId="0" fillId="0" borderId="0"/>
    <xf numFmtId="0" fontId="7" fillId="0" borderId="0">
      <alignment horizontal="left" vertical="center"/>
    </xf>
    <xf numFmtId="43" fontId="10" fillId="0" borderId="0" applyFont="0" applyFill="0" applyBorder="0" applyAlignment="0" applyProtection="0"/>
    <xf numFmtId="0" fontId="25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1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31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28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10" fillId="32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3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7" fillId="0" borderId="0"/>
    <xf numFmtId="0" fontId="27" fillId="0" borderId="0"/>
    <xf numFmtId="0" fontId="28" fillId="0" borderId="0"/>
    <xf numFmtId="0" fontId="29" fillId="0" borderId="0">
      <alignment horizontal="center" vertical="center"/>
    </xf>
    <xf numFmtId="0" fontId="30" fillId="0" borderId="0">
      <alignment horizontal="center" vertical="top"/>
    </xf>
    <xf numFmtId="0" fontId="29" fillId="0" borderId="0">
      <alignment horizontal="right" vertical="center"/>
    </xf>
    <xf numFmtId="0" fontId="31" fillId="0" borderId="0">
      <alignment horizontal="center" vertical="center"/>
    </xf>
    <xf numFmtId="0" fontId="29" fillId="0" borderId="0">
      <alignment horizontal="center" vertical="center"/>
    </xf>
    <xf numFmtId="0" fontId="32" fillId="0" borderId="0">
      <alignment horizontal="center" vertical="center"/>
    </xf>
    <xf numFmtId="0" fontId="33" fillId="0" borderId="0"/>
    <xf numFmtId="0" fontId="34" fillId="0" borderId="0"/>
    <xf numFmtId="0" fontId="33" fillId="0" borderId="0"/>
    <xf numFmtId="0" fontId="27" fillId="0" borderId="0"/>
    <xf numFmtId="1" fontId="35" fillId="0" borderId="20">
      <alignment horizontal="center" shrinkToFit="1"/>
    </xf>
    <xf numFmtId="1" fontId="35" fillId="0" borderId="20">
      <alignment horizontal="center" shrinkToFit="1"/>
    </xf>
    <xf numFmtId="4" fontId="35" fillId="0" borderId="21">
      <alignment horizontal="right" vertical="top" shrinkToFit="1"/>
    </xf>
    <xf numFmtId="4" fontId="35" fillId="0" borderId="21">
      <alignment horizontal="right" vertical="top" shrinkToFit="1"/>
    </xf>
    <xf numFmtId="4" fontId="35" fillId="0" borderId="21">
      <alignment horizontal="right" vertical="center" shrinkToFit="1"/>
    </xf>
    <xf numFmtId="4" fontId="35" fillId="0" borderId="21">
      <alignment horizontal="right" vertical="center" shrinkToFit="1"/>
    </xf>
    <xf numFmtId="4" fontId="35" fillId="9" borderId="22">
      <alignment horizontal="right" vertical="top" shrinkToFit="1"/>
    </xf>
    <xf numFmtId="4" fontId="35" fillId="9" borderId="22">
      <alignment horizontal="right" vertical="top" shrinkToFit="1"/>
    </xf>
    <xf numFmtId="0" fontId="36" fillId="34" borderId="0"/>
    <xf numFmtId="0" fontId="37" fillId="0" borderId="0"/>
    <xf numFmtId="0" fontId="37" fillId="0" borderId="0"/>
    <xf numFmtId="0" fontId="35" fillId="0" borderId="0"/>
    <xf numFmtId="0" fontId="35" fillId="0" borderId="0"/>
    <xf numFmtId="0" fontId="38" fillId="0" borderId="0">
      <alignment wrapText="1"/>
    </xf>
    <xf numFmtId="0" fontId="38" fillId="0" borderId="0">
      <alignment wrapText="1"/>
    </xf>
    <xf numFmtId="0" fontId="38" fillId="0" borderId="0"/>
    <xf numFmtId="0" fontId="38" fillId="0" borderId="0"/>
    <xf numFmtId="0" fontId="38" fillId="0" borderId="0">
      <alignment horizontal="center" vertical="center"/>
    </xf>
    <xf numFmtId="0" fontId="38" fillId="0" borderId="0">
      <alignment horizontal="center" vertical="center"/>
    </xf>
    <xf numFmtId="0" fontId="35" fillId="0" borderId="23">
      <alignment horizontal="center" vertical="center" wrapText="1"/>
    </xf>
    <xf numFmtId="0" fontId="35" fillId="0" borderId="23">
      <alignment horizontal="center" vertical="center" wrapText="1"/>
    </xf>
    <xf numFmtId="1" fontId="35" fillId="0" borderId="24">
      <alignment horizontal="center" vertical="top" shrinkToFit="1"/>
    </xf>
    <xf numFmtId="1" fontId="35" fillId="0" borderId="24">
      <alignment horizontal="center" vertical="top" shrinkToFit="1"/>
    </xf>
    <xf numFmtId="0" fontId="35" fillId="0" borderId="25">
      <alignment horizontal="center" vertical="center"/>
    </xf>
    <xf numFmtId="0" fontId="35" fillId="0" borderId="25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center" vertical="center"/>
    </xf>
    <xf numFmtId="0" fontId="35" fillId="0" borderId="0">
      <alignment horizontal="left"/>
    </xf>
    <xf numFmtId="0" fontId="35" fillId="0" borderId="0">
      <alignment horizontal="left"/>
    </xf>
    <xf numFmtId="0" fontId="35" fillId="0" borderId="0">
      <alignment wrapText="1"/>
    </xf>
    <xf numFmtId="0" fontId="33" fillId="0" borderId="0"/>
    <xf numFmtId="0" fontId="33" fillId="0" borderId="0"/>
    <xf numFmtId="0" fontId="39" fillId="0" borderId="0">
      <alignment horizontal="center" vertical="center"/>
    </xf>
    <xf numFmtId="0" fontId="39" fillId="0" borderId="0">
      <alignment horizontal="center" vertic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20">
      <alignment horizontal="center"/>
    </xf>
    <xf numFmtId="0" fontId="39" fillId="0" borderId="20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16" fontId="39" fillId="0" borderId="20">
      <alignment horizontal="center"/>
    </xf>
    <xf numFmtId="16" fontId="39" fillId="0" borderId="20">
      <alignment horizontal="center"/>
    </xf>
    <xf numFmtId="0" fontId="35" fillId="0" borderId="28">
      <alignment horizontal="left" vertical="top" wrapText="1"/>
    </xf>
    <xf numFmtId="0" fontId="35" fillId="0" borderId="28">
      <alignment horizontal="left" vertical="top" wrapText="1"/>
    </xf>
    <xf numFmtId="0" fontId="36" fillId="0" borderId="0"/>
    <xf numFmtId="0" fontId="35" fillId="0" borderId="29">
      <alignment horizontal="center" vertical="center"/>
    </xf>
    <xf numFmtId="0" fontId="35" fillId="0" borderId="29">
      <alignment horizontal="center" vertical="center"/>
    </xf>
    <xf numFmtId="1" fontId="35" fillId="0" borderId="26">
      <alignment horizontal="center" vertical="top" shrinkToFit="1"/>
    </xf>
    <xf numFmtId="1" fontId="35" fillId="0" borderId="26">
      <alignment horizontal="center" vertical="top" shrinkToFit="1"/>
    </xf>
    <xf numFmtId="0" fontId="33" fillId="34" borderId="0"/>
    <xf numFmtId="0" fontId="35" fillId="0" borderId="0">
      <alignment horizontal="center"/>
    </xf>
    <xf numFmtId="0" fontId="35" fillId="0" borderId="0">
      <alignment horizontal="center"/>
    </xf>
    <xf numFmtId="4" fontId="35" fillId="0" borderId="0">
      <alignment vertical="center" shrinkToFit="1"/>
    </xf>
    <xf numFmtId="4" fontId="35" fillId="0" borderId="0">
      <alignment vertical="center" shrinkToFit="1"/>
    </xf>
    <xf numFmtId="1" fontId="35" fillId="0" borderId="20">
      <alignment horizontal="left" wrapText="1"/>
    </xf>
    <xf numFmtId="1" fontId="35" fillId="0" borderId="20">
      <alignment horizontal="left" wrapText="1"/>
    </xf>
    <xf numFmtId="0" fontId="38" fillId="0" borderId="25">
      <alignment horizontal="center" vertical="top"/>
    </xf>
    <xf numFmtId="0" fontId="38" fillId="0" borderId="25">
      <alignment horizontal="center" vertical="top"/>
    </xf>
    <xf numFmtId="0" fontId="35" fillId="0" borderId="0">
      <alignment horizontal="right"/>
    </xf>
    <xf numFmtId="0" fontId="35" fillId="0" borderId="0">
      <alignment horizontal="right"/>
    </xf>
    <xf numFmtId="49" fontId="35" fillId="0" borderId="0">
      <alignment horizontal="center"/>
    </xf>
    <xf numFmtId="49" fontId="35" fillId="0" borderId="0">
      <alignment horizontal="center"/>
    </xf>
    <xf numFmtId="0" fontId="35" fillId="0" borderId="20">
      <alignment horizontal="left" wrapText="1"/>
    </xf>
    <xf numFmtId="0" fontId="35" fillId="0" borderId="20">
      <alignment horizontal="left" wrapText="1"/>
    </xf>
    <xf numFmtId="0" fontId="35" fillId="0" borderId="30">
      <alignment horizontal="left" wrapText="1"/>
    </xf>
    <xf numFmtId="0" fontId="35" fillId="0" borderId="30">
      <alignment horizontal="left" wrapText="1"/>
    </xf>
    <xf numFmtId="0" fontId="38" fillId="0" borderId="25">
      <alignment horizontal="left" wrapText="1"/>
    </xf>
    <xf numFmtId="0" fontId="38" fillId="0" borderId="25">
      <alignment horizontal="left" wrapText="1"/>
    </xf>
    <xf numFmtId="0" fontId="38" fillId="0" borderId="25"/>
    <xf numFmtId="0" fontId="38" fillId="0" borderId="25"/>
    <xf numFmtId="4" fontId="35" fillId="0" borderId="23">
      <alignment vertical="center" shrinkToFit="1"/>
    </xf>
    <xf numFmtId="4" fontId="35" fillId="0" borderId="23">
      <alignment vertical="center" shrinkToFit="1"/>
    </xf>
    <xf numFmtId="0" fontId="35" fillId="0" borderId="0">
      <alignment vertical="top"/>
    </xf>
    <xf numFmtId="0" fontId="35" fillId="0" borderId="0">
      <alignment vertical="top"/>
    </xf>
    <xf numFmtId="4" fontId="35" fillId="9" borderId="26">
      <alignment horizontal="left" vertical="center" shrinkToFit="1"/>
    </xf>
    <xf numFmtId="4" fontId="35" fillId="9" borderId="26">
      <alignment horizontal="left" vertical="center" shrinkToFit="1"/>
    </xf>
    <xf numFmtId="0" fontId="38" fillId="0" borderId="25">
      <alignment horizontal="center"/>
    </xf>
    <xf numFmtId="0" fontId="38" fillId="0" borderId="25">
      <alignment horizontal="center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8" fillId="0" borderId="20"/>
    <xf numFmtId="0" fontId="38" fillId="0" borderId="20"/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top" shrinkToFit="1"/>
    </xf>
    <xf numFmtId="0" fontId="35" fillId="0" borderId="26">
      <alignment horizontal="center" vertical="top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shrinkToFit="1"/>
    </xf>
    <xf numFmtId="0" fontId="35" fillId="0" borderId="26">
      <alignment horizontal="center" vertical="center" shrinkToFit="1"/>
    </xf>
    <xf numFmtId="0" fontId="35" fillId="0" borderId="29">
      <alignment horizontal="right" vertical="center"/>
    </xf>
    <xf numFmtId="0" fontId="35" fillId="0" borderId="29">
      <alignment horizontal="right" vertical="center"/>
    </xf>
    <xf numFmtId="0" fontId="35" fillId="0" borderId="31">
      <alignment horizontal="right" vertical="center"/>
    </xf>
    <xf numFmtId="0" fontId="35" fillId="0" borderId="31">
      <alignment horizontal="right" vertical="center"/>
    </xf>
    <xf numFmtId="0" fontId="35" fillId="0" borderId="26">
      <alignment horizontal="center" vertical="center" wrapText="1"/>
    </xf>
    <xf numFmtId="49" fontId="35" fillId="0" borderId="26">
      <alignment horizontal="center" vertical="center" shrinkToFit="1"/>
    </xf>
    <xf numFmtId="49" fontId="35" fillId="0" borderId="26">
      <alignment horizontal="center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0" borderId="31">
      <alignment horizontal="right" vertical="top" shrinkToFit="1"/>
    </xf>
    <xf numFmtId="4" fontId="35" fillId="0" borderId="31">
      <alignment horizontal="right" vertical="top" shrinkToFit="1"/>
    </xf>
    <xf numFmtId="4" fontId="35" fillId="9" borderId="32">
      <alignment horizontal="right" vertical="top" shrinkToFit="1"/>
    </xf>
    <xf numFmtId="4" fontId="35" fillId="9" borderId="32">
      <alignment horizontal="right" vertical="top" shrinkToFit="1"/>
    </xf>
    <xf numFmtId="0" fontId="38" fillId="0" borderId="0">
      <alignment horizontal="right"/>
    </xf>
    <xf numFmtId="0" fontId="38" fillId="0" borderId="0">
      <alignment horizontal="right"/>
    </xf>
    <xf numFmtId="4" fontId="35" fillId="9" borderId="26">
      <alignment horizontal="right" vertical="center" shrinkToFit="1"/>
    </xf>
    <xf numFmtId="4" fontId="35" fillId="9" borderId="26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3">
      <alignment horizontal="right" vertical="center" shrinkToFit="1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1" fontId="35" fillId="0" borderId="0">
      <alignment horizontal="left" wrapText="1"/>
    </xf>
    <xf numFmtId="1" fontId="35" fillId="0" borderId="0">
      <alignment horizontal="left" wrapText="1"/>
    </xf>
    <xf numFmtId="0" fontId="38" fillId="0" borderId="0">
      <alignment horizontal="center"/>
    </xf>
    <xf numFmtId="0" fontId="38" fillId="0" borderId="0">
      <alignment horizontal="center"/>
    </xf>
    <xf numFmtId="4" fontId="35" fillId="0" borderId="34">
      <alignment horizontal="right" vertical="top" shrinkToFit="1"/>
    </xf>
    <xf numFmtId="4" fontId="35" fillId="0" borderId="34">
      <alignment horizontal="right" vertical="top" shrinkToFit="1"/>
    </xf>
    <xf numFmtId="4" fontId="35" fillId="9" borderId="35">
      <alignment horizontal="right" vertical="top" shrinkToFit="1"/>
    </xf>
    <xf numFmtId="4" fontId="35" fillId="9" borderId="35">
      <alignment horizontal="right" vertical="top" shrinkToFit="1"/>
    </xf>
    <xf numFmtId="0" fontId="38" fillId="0" borderId="25">
      <alignment horizontal="right"/>
    </xf>
    <xf numFmtId="0" fontId="38" fillId="0" borderId="25">
      <alignment horizontal="right"/>
    </xf>
    <xf numFmtId="0" fontId="35" fillId="0" borderId="26">
      <alignment horizontal="center" vertical="center" wrapText="1"/>
    </xf>
    <xf numFmtId="0" fontId="35" fillId="0" borderId="26">
      <alignment horizontal="center" vertical="center" wrapText="1"/>
    </xf>
    <xf numFmtId="0" fontId="35" fillId="0" borderId="27">
      <alignment horizontal="center" vertical="center" wrapText="1"/>
    </xf>
    <xf numFmtId="4" fontId="35" fillId="0" borderId="26">
      <alignment horizontal="right" vertical="center" shrinkToFit="1"/>
    </xf>
    <xf numFmtId="4" fontId="35" fillId="0" borderId="26">
      <alignment horizontal="right" vertical="top" shrinkToFit="1"/>
    </xf>
    <xf numFmtId="4" fontId="35" fillId="9" borderId="33">
      <alignment horizontal="right" vertical="center" shrinkToFit="1"/>
    </xf>
    <xf numFmtId="4" fontId="35" fillId="9" borderId="32">
      <alignment horizontal="right" vertical="center" shrinkToFit="1"/>
    </xf>
    <xf numFmtId="0" fontId="37" fillId="0" borderId="0">
      <alignment horizontal="right"/>
    </xf>
    <xf numFmtId="0" fontId="37" fillId="0" borderId="0">
      <alignment horizontal="right"/>
    </xf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7" fillId="6" borderId="14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8" fillId="7" borderId="15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9" fillId="7" borderId="14" applyNumberFormat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1" fillId="0" borderId="11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2" fillId="0" borderId="12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13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1" fillId="0" borderId="19" applyNumberFormat="0" applyFill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21" fillId="8" borderId="17" applyNumberFormat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10" fillId="0" borderId="0"/>
    <xf numFmtId="0" fontId="41" fillId="0" borderId="0"/>
    <xf numFmtId="0" fontId="41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4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3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0" fontId="10" fillId="9" borderId="18" applyNumberFormat="0" applyFont="0" applyAlignment="0" applyProtection="0"/>
    <xf numFmtId="9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0" fontId="20" fillId="0" borderId="16" applyNumberFormat="0" applyFill="0" applyAlignment="0" applyProtection="0"/>
    <xf numFmtId="1" fontId="44" fillId="2" borderId="2">
      <alignment horizontal="center" vertical="center" wrapText="1"/>
    </xf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165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right" vertical="top" wrapText="1"/>
    </xf>
    <xf numFmtId="4" fontId="5" fillId="2" borderId="4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8" fillId="0" borderId="7" xfId="1" quotePrefix="1" applyFont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/>
    <xf numFmtId="4" fontId="5" fillId="2" borderId="4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4" fontId="0" fillId="0" borderId="0" xfId="0" applyNumberFormat="1"/>
    <xf numFmtId="43" fontId="0" fillId="0" borderId="0" xfId="0" applyNumberFormat="1"/>
    <xf numFmtId="4" fontId="1" fillId="0" borderId="0" xfId="0" applyNumberFormat="1" applyFont="1"/>
    <xf numFmtId="164" fontId="0" fillId="0" borderId="0" xfId="2" applyNumberFormat="1" applyFont="1"/>
    <xf numFmtId="0" fontId="8" fillId="0" borderId="7" xfId="1" quotePrefix="1" applyFont="1" applyFill="1" applyBorder="1" applyAlignment="1">
      <alignment horizontal="left" vertical="center" wrapText="1"/>
    </xf>
    <xf numFmtId="4" fontId="0" fillId="0" borderId="0" xfId="0" applyNumberFormat="1" applyFill="1"/>
    <xf numFmtId="0" fontId="0" fillId="0" borderId="0" xfId="0" applyFill="1"/>
    <xf numFmtId="164" fontId="0" fillId="0" borderId="0" xfId="2" applyNumberFormat="1" applyFont="1" applyFill="1"/>
    <xf numFmtId="43" fontId="0" fillId="0" borderId="0" xfId="0" applyNumberFormat="1" applyFill="1"/>
    <xf numFmtId="4" fontId="5" fillId="0" borderId="4" xfId="0" applyNumberFormat="1" applyFont="1" applyFill="1" applyBorder="1" applyAlignment="1">
      <alignment horizontal="right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center" wrapText="1"/>
    </xf>
    <xf numFmtId="43" fontId="1" fillId="0" borderId="0" xfId="2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/>
    </xf>
    <xf numFmtId="0" fontId="1" fillId="0" borderId="0" xfId="0" applyFont="1" applyFill="1"/>
    <xf numFmtId="0" fontId="2" fillId="0" borderId="4" xfId="0" applyFont="1" applyFill="1" applyBorder="1" applyAlignment="1">
      <alignment horizontal="center" vertical="top" wrapText="1"/>
    </xf>
    <xf numFmtId="43" fontId="0" fillId="0" borderId="0" xfId="2" applyFont="1"/>
    <xf numFmtId="43" fontId="0" fillId="0" borderId="0" xfId="2" applyFont="1" applyFill="1"/>
    <xf numFmtId="43" fontId="1" fillId="0" borderId="0" xfId="2" applyFont="1"/>
    <xf numFmtId="166" fontId="0" fillId="0" borderId="0" xfId="0" applyNumberFormat="1"/>
    <xf numFmtId="2" fontId="1" fillId="0" borderId="0" xfId="0" applyNumberFormat="1" applyFont="1"/>
    <xf numFmtId="43" fontId="2" fillId="0" borderId="4" xfId="2" applyFont="1" applyFill="1" applyBorder="1" applyAlignment="1">
      <alignment horizontal="center" vertical="top" wrapText="1"/>
    </xf>
    <xf numFmtId="43" fontId="8" fillId="0" borderId="7" xfId="2" quotePrefix="1" applyFont="1" applyFill="1" applyBorder="1" applyAlignment="1">
      <alignment horizontal="left" vertical="center" wrapText="1"/>
    </xf>
    <xf numFmtId="43" fontId="5" fillId="0" borderId="4" xfId="2" applyFont="1" applyFill="1" applyBorder="1" applyAlignment="1">
      <alignment horizontal="right" vertical="top" wrapText="1"/>
    </xf>
    <xf numFmtId="4" fontId="4" fillId="0" borderId="4" xfId="2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wrapText="1"/>
    </xf>
    <xf numFmtId="0" fontId="9" fillId="2" borderId="0" xfId="0" applyFont="1" applyFill="1" applyAlignment="1">
      <alignment horizont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</cellXfs>
  <cellStyles count="1134">
    <cellStyle name="20% - Акцент1 10" xfId="7"/>
    <cellStyle name="20% - Акцент1 11" xfId="8"/>
    <cellStyle name="20% - Акцент1 12" xfId="9"/>
    <cellStyle name="20% - Акцент1 13" xfId="10"/>
    <cellStyle name="20% - Акцент1 14" xfId="11"/>
    <cellStyle name="20% - Акцент1 15" xfId="12"/>
    <cellStyle name="20% - Акцент1 16" xfId="13"/>
    <cellStyle name="20% - Акцент1 17" xfId="14"/>
    <cellStyle name="20% - Акцент1 18" xfId="15"/>
    <cellStyle name="20% - Акцент1 19" xfId="16"/>
    <cellStyle name="20% - Акцент1 2" xfId="17"/>
    <cellStyle name="20% - Акцент1 20" xfId="18"/>
    <cellStyle name="20% - Акцент1 21" xfId="19"/>
    <cellStyle name="20% - Акцент1 22" xfId="20"/>
    <cellStyle name="20% - Акцент1 23" xfId="21"/>
    <cellStyle name="20% - Акцент1 3" xfId="22"/>
    <cellStyle name="20% - Акцент1 4" xfId="23"/>
    <cellStyle name="20% - Акцент1 5" xfId="24"/>
    <cellStyle name="20% - Акцент1 6" xfId="25"/>
    <cellStyle name="20% - Акцент1 7" xfId="26"/>
    <cellStyle name="20% - Акцент1 8" xfId="27"/>
    <cellStyle name="20% - Акцент1 9" xfId="28"/>
    <cellStyle name="20% - Акцент2 10" xfId="29"/>
    <cellStyle name="20% - Акцент2 11" xfId="30"/>
    <cellStyle name="20% - Акцент2 12" xfId="31"/>
    <cellStyle name="20% - Акцент2 13" xfId="32"/>
    <cellStyle name="20% - Акцент2 14" xfId="33"/>
    <cellStyle name="20% - Акцент2 15" xfId="34"/>
    <cellStyle name="20% - Акцент2 16" xfId="35"/>
    <cellStyle name="20% - Акцент2 17" xfId="36"/>
    <cellStyle name="20% - Акцент2 18" xfId="37"/>
    <cellStyle name="20% - Акцент2 19" xfId="38"/>
    <cellStyle name="20% - Акцент2 2" xfId="39"/>
    <cellStyle name="20% - Акцент2 20" xfId="40"/>
    <cellStyle name="20% - Акцент2 21" xfId="41"/>
    <cellStyle name="20% - Акцент2 22" xfId="42"/>
    <cellStyle name="20% - Акцент2 23" xfId="43"/>
    <cellStyle name="20% - Акцент2 3" xfId="44"/>
    <cellStyle name="20% - Акцент2 4" xfId="45"/>
    <cellStyle name="20% - Акцент2 5" xfId="46"/>
    <cellStyle name="20% - Акцент2 6" xfId="47"/>
    <cellStyle name="20% - Акцент2 7" xfId="48"/>
    <cellStyle name="20% - Акцент2 8" xfId="49"/>
    <cellStyle name="20% - Акцент2 9" xfId="50"/>
    <cellStyle name="20% - Акцент3 10" xfId="51"/>
    <cellStyle name="20% - Акцент3 11" xfId="52"/>
    <cellStyle name="20% - Акцент3 12" xfId="53"/>
    <cellStyle name="20% - Акцент3 13" xfId="54"/>
    <cellStyle name="20% - Акцент3 14" xfId="55"/>
    <cellStyle name="20% - Акцент3 15" xfId="56"/>
    <cellStyle name="20% - Акцент3 16" xfId="57"/>
    <cellStyle name="20% - Акцент3 17" xfId="58"/>
    <cellStyle name="20% - Акцент3 18" xfId="59"/>
    <cellStyle name="20% - Акцент3 19" xfId="60"/>
    <cellStyle name="20% - Акцент3 2" xfId="61"/>
    <cellStyle name="20% - Акцент3 20" xfId="62"/>
    <cellStyle name="20% - Акцент3 21" xfId="63"/>
    <cellStyle name="20% - Акцент3 22" xfId="64"/>
    <cellStyle name="20% - Акцент3 23" xfId="65"/>
    <cellStyle name="20% - Акцент3 3" xfId="66"/>
    <cellStyle name="20% - Акцент3 4" xfId="67"/>
    <cellStyle name="20% - Акцент3 5" xfId="68"/>
    <cellStyle name="20% - Акцент3 6" xfId="69"/>
    <cellStyle name="20% - Акцент3 7" xfId="70"/>
    <cellStyle name="20% - Акцент3 8" xfId="71"/>
    <cellStyle name="20% - Акцент3 9" xfId="72"/>
    <cellStyle name="20% - Акцент4 10" xfId="73"/>
    <cellStyle name="20% - Акцент4 11" xfId="74"/>
    <cellStyle name="20% - Акцент4 12" xfId="75"/>
    <cellStyle name="20% - Акцент4 13" xfId="76"/>
    <cellStyle name="20% - Акцент4 14" xfId="77"/>
    <cellStyle name="20% - Акцент4 15" xfId="78"/>
    <cellStyle name="20% - Акцент4 16" xfId="79"/>
    <cellStyle name="20% - Акцент4 17" xfId="80"/>
    <cellStyle name="20% - Акцент4 18" xfId="81"/>
    <cellStyle name="20% - Акцент4 19" xfId="82"/>
    <cellStyle name="20% - Акцент4 2" xfId="83"/>
    <cellStyle name="20% - Акцент4 20" xfId="84"/>
    <cellStyle name="20% - Акцент4 21" xfId="85"/>
    <cellStyle name="20% - Акцент4 22" xfId="86"/>
    <cellStyle name="20% - Акцент4 23" xfId="87"/>
    <cellStyle name="20% - Акцент4 3" xfId="88"/>
    <cellStyle name="20% - Акцент4 4" xfId="89"/>
    <cellStyle name="20% - Акцент4 5" xfId="90"/>
    <cellStyle name="20% - Акцент4 6" xfId="91"/>
    <cellStyle name="20% - Акцент4 7" xfId="92"/>
    <cellStyle name="20% - Акцент4 8" xfId="93"/>
    <cellStyle name="20% - Акцент4 9" xfId="94"/>
    <cellStyle name="20% - Акцент5 10" xfId="95"/>
    <cellStyle name="20% - Акцент5 11" xfId="96"/>
    <cellStyle name="20% - Акцент5 12" xfId="97"/>
    <cellStyle name="20% - Акцент5 13" xfId="98"/>
    <cellStyle name="20% - Акцент5 14" xfId="99"/>
    <cellStyle name="20% - Акцент5 15" xfId="100"/>
    <cellStyle name="20% - Акцент5 16" xfId="101"/>
    <cellStyle name="20% - Акцент5 17" xfId="102"/>
    <cellStyle name="20% - Акцент5 18" xfId="103"/>
    <cellStyle name="20% - Акцент5 19" xfId="104"/>
    <cellStyle name="20% - Акцент5 2" xfId="105"/>
    <cellStyle name="20% - Акцент5 20" xfId="106"/>
    <cellStyle name="20% - Акцент5 21" xfId="107"/>
    <cellStyle name="20% - Акцент5 22" xfId="108"/>
    <cellStyle name="20% - Акцент5 23" xfId="109"/>
    <cellStyle name="20% - Акцент5 3" xfId="110"/>
    <cellStyle name="20% - Акцент5 4" xfId="111"/>
    <cellStyle name="20% - Акцент5 5" xfId="112"/>
    <cellStyle name="20% - Акцент5 6" xfId="113"/>
    <cellStyle name="20% - Акцент5 7" xfId="114"/>
    <cellStyle name="20% - Акцент5 8" xfId="115"/>
    <cellStyle name="20% - Акцент5 9" xfId="116"/>
    <cellStyle name="20% - Акцент6 10" xfId="117"/>
    <cellStyle name="20% - Акцент6 11" xfId="118"/>
    <cellStyle name="20% - Акцент6 12" xfId="119"/>
    <cellStyle name="20% - Акцент6 13" xfId="120"/>
    <cellStyle name="20% - Акцент6 14" xfId="121"/>
    <cellStyle name="20% - Акцент6 15" xfId="122"/>
    <cellStyle name="20% - Акцент6 16" xfId="123"/>
    <cellStyle name="20% - Акцент6 17" xfId="124"/>
    <cellStyle name="20% - Акцент6 18" xfId="125"/>
    <cellStyle name="20% - Акцент6 19" xfId="126"/>
    <cellStyle name="20% - Акцент6 2" xfId="127"/>
    <cellStyle name="20% - Акцент6 20" xfId="128"/>
    <cellStyle name="20% - Акцент6 21" xfId="129"/>
    <cellStyle name="20% - Акцент6 22" xfId="130"/>
    <cellStyle name="20% - Акцент6 23" xfId="131"/>
    <cellStyle name="20% - Акцент6 3" xfId="132"/>
    <cellStyle name="20% - Акцент6 4" xfId="133"/>
    <cellStyle name="20% - Акцент6 5" xfId="134"/>
    <cellStyle name="20% - Акцент6 6" xfId="135"/>
    <cellStyle name="20% - Акцент6 7" xfId="136"/>
    <cellStyle name="20% - Акцент6 8" xfId="137"/>
    <cellStyle name="20% - Акцент6 9" xfId="138"/>
    <cellStyle name="40% - Акцент1 10" xfId="139"/>
    <cellStyle name="40% - Акцент1 11" xfId="140"/>
    <cellStyle name="40% - Акцент1 12" xfId="141"/>
    <cellStyle name="40% - Акцент1 13" xfId="142"/>
    <cellStyle name="40% - Акцент1 14" xfId="143"/>
    <cellStyle name="40% - Акцент1 15" xfId="144"/>
    <cellStyle name="40% - Акцент1 16" xfId="145"/>
    <cellStyle name="40% - Акцент1 17" xfId="146"/>
    <cellStyle name="40% - Акцент1 18" xfId="147"/>
    <cellStyle name="40% - Акцент1 19" xfId="148"/>
    <cellStyle name="40% - Акцент1 2" xfId="149"/>
    <cellStyle name="40% - Акцент1 20" xfId="150"/>
    <cellStyle name="40% - Акцент1 21" xfId="151"/>
    <cellStyle name="40% - Акцент1 22" xfId="152"/>
    <cellStyle name="40% - Акцент1 23" xfId="153"/>
    <cellStyle name="40% - Акцент1 3" xfId="154"/>
    <cellStyle name="40% - Акцент1 4" xfId="155"/>
    <cellStyle name="40% - Акцент1 5" xfId="156"/>
    <cellStyle name="40% - Акцент1 6" xfId="157"/>
    <cellStyle name="40% - Акцент1 7" xfId="158"/>
    <cellStyle name="40% - Акцент1 8" xfId="159"/>
    <cellStyle name="40% - Акцент1 9" xfId="160"/>
    <cellStyle name="40% - Акцент2 10" xfId="161"/>
    <cellStyle name="40% - Акцент2 11" xfId="162"/>
    <cellStyle name="40% - Акцент2 12" xfId="163"/>
    <cellStyle name="40% - Акцент2 13" xfId="164"/>
    <cellStyle name="40% - Акцент2 14" xfId="165"/>
    <cellStyle name="40% - Акцент2 15" xfId="166"/>
    <cellStyle name="40% - Акцент2 16" xfId="167"/>
    <cellStyle name="40% - Акцент2 17" xfId="168"/>
    <cellStyle name="40% - Акцент2 18" xfId="169"/>
    <cellStyle name="40% - Акцент2 19" xfId="170"/>
    <cellStyle name="40% - Акцент2 2" xfId="171"/>
    <cellStyle name="40% - Акцент2 20" xfId="172"/>
    <cellStyle name="40% - Акцент2 21" xfId="173"/>
    <cellStyle name="40% - Акцент2 22" xfId="174"/>
    <cellStyle name="40% - Акцент2 23" xfId="175"/>
    <cellStyle name="40% - Акцент2 3" xfId="176"/>
    <cellStyle name="40% - Акцент2 4" xfId="177"/>
    <cellStyle name="40% - Акцент2 5" xfId="178"/>
    <cellStyle name="40% - Акцент2 6" xfId="179"/>
    <cellStyle name="40% - Акцент2 7" xfId="180"/>
    <cellStyle name="40% - Акцент2 8" xfId="181"/>
    <cellStyle name="40% - Акцент2 9" xfId="182"/>
    <cellStyle name="40% - Акцент3 10" xfId="183"/>
    <cellStyle name="40% - Акцент3 11" xfId="184"/>
    <cellStyle name="40% - Акцент3 12" xfId="185"/>
    <cellStyle name="40% - Акцент3 13" xfId="186"/>
    <cellStyle name="40% - Акцент3 14" xfId="187"/>
    <cellStyle name="40% - Акцент3 15" xfId="188"/>
    <cellStyle name="40% - Акцент3 16" xfId="189"/>
    <cellStyle name="40% - Акцент3 17" xfId="190"/>
    <cellStyle name="40% - Акцент3 18" xfId="191"/>
    <cellStyle name="40% - Акцент3 19" xfId="192"/>
    <cellStyle name="40% - Акцент3 2" xfId="193"/>
    <cellStyle name="40% - Акцент3 20" xfId="194"/>
    <cellStyle name="40% - Акцент3 21" xfId="195"/>
    <cellStyle name="40% - Акцент3 22" xfId="196"/>
    <cellStyle name="40% - Акцент3 23" xfId="197"/>
    <cellStyle name="40% - Акцент3 3" xfId="198"/>
    <cellStyle name="40% - Акцент3 4" xfId="199"/>
    <cellStyle name="40% - Акцент3 5" xfId="200"/>
    <cellStyle name="40% - Акцент3 6" xfId="201"/>
    <cellStyle name="40% - Акцент3 7" xfId="202"/>
    <cellStyle name="40% - Акцент3 8" xfId="203"/>
    <cellStyle name="40% - Акцент3 9" xfId="204"/>
    <cellStyle name="40% - Акцент4 10" xfId="205"/>
    <cellStyle name="40% - Акцент4 11" xfId="206"/>
    <cellStyle name="40% - Акцент4 12" xfId="207"/>
    <cellStyle name="40% - Акцент4 13" xfId="208"/>
    <cellStyle name="40% - Акцент4 14" xfId="209"/>
    <cellStyle name="40% - Акцент4 15" xfId="210"/>
    <cellStyle name="40% - Акцент4 16" xfId="211"/>
    <cellStyle name="40% - Акцент4 17" xfId="212"/>
    <cellStyle name="40% - Акцент4 18" xfId="213"/>
    <cellStyle name="40% - Акцент4 19" xfId="214"/>
    <cellStyle name="40% - Акцент4 2" xfId="215"/>
    <cellStyle name="40% - Акцент4 20" xfId="216"/>
    <cellStyle name="40% - Акцент4 21" xfId="217"/>
    <cellStyle name="40% - Акцент4 22" xfId="218"/>
    <cellStyle name="40% - Акцент4 23" xfId="219"/>
    <cellStyle name="40% - Акцент4 3" xfId="220"/>
    <cellStyle name="40% - Акцент4 4" xfId="221"/>
    <cellStyle name="40% - Акцент4 5" xfId="222"/>
    <cellStyle name="40% - Акцент4 6" xfId="223"/>
    <cellStyle name="40% - Акцент4 7" xfId="224"/>
    <cellStyle name="40% - Акцент4 8" xfId="225"/>
    <cellStyle name="40% - Акцент4 9" xfId="226"/>
    <cellStyle name="40% - Акцент5 10" xfId="227"/>
    <cellStyle name="40% - Акцент5 11" xfId="228"/>
    <cellStyle name="40% - Акцент5 12" xfId="229"/>
    <cellStyle name="40% - Акцент5 13" xfId="230"/>
    <cellStyle name="40% - Акцент5 14" xfId="231"/>
    <cellStyle name="40% - Акцент5 15" xfId="232"/>
    <cellStyle name="40% - Акцент5 16" xfId="233"/>
    <cellStyle name="40% - Акцент5 17" xfId="234"/>
    <cellStyle name="40% - Акцент5 18" xfId="235"/>
    <cellStyle name="40% - Акцент5 19" xfId="236"/>
    <cellStyle name="40% - Акцент5 2" xfId="237"/>
    <cellStyle name="40% - Акцент5 20" xfId="238"/>
    <cellStyle name="40% - Акцент5 21" xfId="239"/>
    <cellStyle name="40% - Акцент5 22" xfId="240"/>
    <cellStyle name="40% - Акцент5 23" xfId="241"/>
    <cellStyle name="40% - Акцент5 3" xfId="242"/>
    <cellStyle name="40% - Акцент5 4" xfId="243"/>
    <cellStyle name="40% - Акцент5 5" xfId="244"/>
    <cellStyle name="40% - Акцент5 6" xfId="245"/>
    <cellStyle name="40% - Акцент5 7" xfId="246"/>
    <cellStyle name="40% - Акцент5 8" xfId="247"/>
    <cellStyle name="40% - Акцент5 9" xfId="248"/>
    <cellStyle name="40% - Акцент6 10" xfId="249"/>
    <cellStyle name="40% - Акцент6 11" xfId="250"/>
    <cellStyle name="40% - Акцент6 12" xfId="251"/>
    <cellStyle name="40% - Акцент6 13" xfId="252"/>
    <cellStyle name="40% - Акцент6 14" xfId="253"/>
    <cellStyle name="40% - Акцент6 15" xfId="254"/>
    <cellStyle name="40% - Акцент6 16" xfId="255"/>
    <cellStyle name="40% - Акцент6 17" xfId="256"/>
    <cellStyle name="40% - Акцент6 18" xfId="257"/>
    <cellStyle name="40% - Акцент6 19" xfId="258"/>
    <cellStyle name="40% - Акцент6 2" xfId="259"/>
    <cellStyle name="40% - Акцент6 20" xfId="260"/>
    <cellStyle name="40% - Акцент6 21" xfId="261"/>
    <cellStyle name="40% - Акцент6 22" xfId="262"/>
    <cellStyle name="40% - Акцент6 23" xfId="263"/>
    <cellStyle name="40% - Акцент6 3" xfId="264"/>
    <cellStyle name="40% - Акцент6 4" xfId="265"/>
    <cellStyle name="40% - Акцент6 5" xfId="266"/>
    <cellStyle name="40% - Акцент6 6" xfId="267"/>
    <cellStyle name="40% - Акцент6 7" xfId="268"/>
    <cellStyle name="40% - Акцент6 8" xfId="269"/>
    <cellStyle name="40% - Акцент6 9" xfId="270"/>
    <cellStyle name="60% - Акцент1 10" xfId="271"/>
    <cellStyle name="60% - Акцент1 11" xfId="272"/>
    <cellStyle name="60% - Акцент1 12" xfId="273"/>
    <cellStyle name="60% - Акцент1 13" xfId="274"/>
    <cellStyle name="60% - Акцент1 14" xfId="275"/>
    <cellStyle name="60% - Акцент1 15" xfId="276"/>
    <cellStyle name="60% - Акцент1 16" xfId="277"/>
    <cellStyle name="60% - Акцент1 17" xfId="278"/>
    <cellStyle name="60% - Акцент1 18" xfId="279"/>
    <cellStyle name="60% - Акцент1 19" xfId="280"/>
    <cellStyle name="60% - Акцент1 2" xfId="281"/>
    <cellStyle name="60% - Акцент1 20" xfId="282"/>
    <cellStyle name="60% - Акцент1 21" xfId="283"/>
    <cellStyle name="60% - Акцент1 22" xfId="284"/>
    <cellStyle name="60% - Акцент1 23" xfId="285"/>
    <cellStyle name="60% - Акцент1 3" xfId="286"/>
    <cellStyle name="60% - Акцент1 4" xfId="287"/>
    <cellStyle name="60% - Акцент1 5" xfId="288"/>
    <cellStyle name="60% - Акцент1 6" xfId="289"/>
    <cellStyle name="60% - Акцент1 7" xfId="290"/>
    <cellStyle name="60% - Акцент1 8" xfId="291"/>
    <cellStyle name="60% - Акцент1 9" xfId="292"/>
    <cellStyle name="60% - Акцент2 10" xfId="293"/>
    <cellStyle name="60% - Акцент2 11" xfId="294"/>
    <cellStyle name="60% - Акцент2 12" xfId="295"/>
    <cellStyle name="60% - Акцент2 13" xfId="296"/>
    <cellStyle name="60% - Акцент2 14" xfId="297"/>
    <cellStyle name="60% - Акцент2 15" xfId="298"/>
    <cellStyle name="60% - Акцент2 16" xfId="299"/>
    <cellStyle name="60% - Акцент2 17" xfId="300"/>
    <cellStyle name="60% - Акцент2 18" xfId="301"/>
    <cellStyle name="60% - Акцент2 19" xfId="302"/>
    <cellStyle name="60% - Акцент2 2" xfId="303"/>
    <cellStyle name="60% - Акцент2 20" xfId="304"/>
    <cellStyle name="60% - Акцент2 21" xfId="305"/>
    <cellStyle name="60% - Акцент2 22" xfId="306"/>
    <cellStyle name="60% - Акцент2 23" xfId="307"/>
    <cellStyle name="60% - Акцент2 3" xfId="308"/>
    <cellStyle name="60% - Акцент2 4" xfId="309"/>
    <cellStyle name="60% - Акцент2 5" xfId="310"/>
    <cellStyle name="60% - Акцент2 6" xfId="311"/>
    <cellStyle name="60% - Акцент2 7" xfId="312"/>
    <cellStyle name="60% - Акцент2 8" xfId="313"/>
    <cellStyle name="60% - Акцент2 9" xfId="314"/>
    <cellStyle name="60% - Акцент3 10" xfId="315"/>
    <cellStyle name="60% - Акцент3 11" xfId="316"/>
    <cellStyle name="60% - Акцент3 12" xfId="317"/>
    <cellStyle name="60% - Акцент3 13" xfId="318"/>
    <cellStyle name="60% - Акцент3 14" xfId="319"/>
    <cellStyle name="60% - Акцент3 15" xfId="320"/>
    <cellStyle name="60% - Акцент3 16" xfId="321"/>
    <cellStyle name="60% - Акцент3 17" xfId="322"/>
    <cellStyle name="60% - Акцент3 18" xfId="323"/>
    <cellStyle name="60% - Акцент3 19" xfId="324"/>
    <cellStyle name="60% - Акцент3 2" xfId="325"/>
    <cellStyle name="60% - Акцент3 20" xfId="326"/>
    <cellStyle name="60% - Акцент3 21" xfId="327"/>
    <cellStyle name="60% - Акцент3 22" xfId="328"/>
    <cellStyle name="60% - Акцент3 23" xfId="329"/>
    <cellStyle name="60% - Акцент3 3" xfId="330"/>
    <cellStyle name="60% - Акцент3 4" xfId="331"/>
    <cellStyle name="60% - Акцент3 5" xfId="332"/>
    <cellStyle name="60% - Акцент3 6" xfId="333"/>
    <cellStyle name="60% - Акцент3 7" xfId="334"/>
    <cellStyle name="60% - Акцент3 8" xfId="335"/>
    <cellStyle name="60% - Акцент3 9" xfId="336"/>
    <cellStyle name="60% - Акцент4 10" xfId="337"/>
    <cellStyle name="60% - Акцент4 11" xfId="338"/>
    <cellStyle name="60% - Акцент4 12" xfId="339"/>
    <cellStyle name="60% - Акцент4 13" xfId="340"/>
    <cellStyle name="60% - Акцент4 14" xfId="341"/>
    <cellStyle name="60% - Акцент4 15" xfId="342"/>
    <cellStyle name="60% - Акцент4 16" xfId="343"/>
    <cellStyle name="60% - Акцент4 17" xfId="344"/>
    <cellStyle name="60% - Акцент4 18" xfId="345"/>
    <cellStyle name="60% - Акцент4 19" xfId="346"/>
    <cellStyle name="60% - Акцент4 2" xfId="347"/>
    <cellStyle name="60% - Акцент4 20" xfId="348"/>
    <cellStyle name="60% - Акцент4 21" xfId="349"/>
    <cellStyle name="60% - Акцент4 22" xfId="350"/>
    <cellStyle name="60% - Акцент4 23" xfId="351"/>
    <cellStyle name="60% - Акцент4 3" xfId="352"/>
    <cellStyle name="60% - Акцент4 4" xfId="353"/>
    <cellStyle name="60% - Акцент4 5" xfId="354"/>
    <cellStyle name="60% - Акцент4 6" xfId="355"/>
    <cellStyle name="60% - Акцент4 7" xfId="356"/>
    <cellStyle name="60% - Акцент4 8" xfId="357"/>
    <cellStyle name="60% - Акцент4 9" xfId="358"/>
    <cellStyle name="60% - Акцент5 10" xfId="359"/>
    <cellStyle name="60% - Акцент5 11" xfId="360"/>
    <cellStyle name="60% - Акцент5 12" xfId="361"/>
    <cellStyle name="60% - Акцент5 13" xfId="362"/>
    <cellStyle name="60% - Акцент5 14" xfId="363"/>
    <cellStyle name="60% - Акцент5 15" xfId="364"/>
    <cellStyle name="60% - Акцент5 16" xfId="365"/>
    <cellStyle name="60% - Акцент5 17" xfId="366"/>
    <cellStyle name="60% - Акцент5 18" xfId="367"/>
    <cellStyle name="60% - Акцент5 19" xfId="368"/>
    <cellStyle name="60% - Акцент5 2" xfId="369"/>
    <cellStyle name="60% - Акцент5 20" xfId="370"/>
    <cellStyle name="60% - Акцент5 21" xfId="371"/>
    <cellStyle name="60% - Акцент5 22" xfId="372"/>
    <cellStyle name="60% - Акцент5 23" xfId="373"/>
    <cellStyle name="60% - Акцент5 3" xfId="374"/>
    <cellStyle name="60% - Акцент5 4" xfId="375"/>
    <cellStyle name="60% - Акцент5 5" xfId="376"/>
    <cellStyle name="60% - Акцент5 6" xfId="377"/>
    <cellStyle name="60% - Акцент5 7" xfId="378"/>
    <cellStyle name="60% - Акцент5 8" xfId="379"/>
    <cellStyle name="60% - Акцент5 9" xfId="380"/>
    <cellStyle name="60% - Акцент6 10" xfId="381"/>
    <cellStyle name="60% - Акцент6 11" xfId="382"/>
    <cellStyle name="60% - Акцент6 12" xfId="383"/>
    <cellStyle name="60% - Акцент6 13" xfId="384"/>
    <cellStyle name="60% - Акцент6 14" xfId="385"/>
    <cellStyle name="60% - Акцент6 15" xfId="386"/>
    <cellStyle name="60% - Акцент6 16" xfId="387"/>
    <cellStyle name="60% - Акцент6 17" xfId="388"/>
    <cellStyle name="60% - Акцент6 18" xfId="389"/>
    <cellStyle name="60% - Акцент6 19" xfId="390"/>
    <cellStyle name="60% - Акцент6 2" xfId="391"/>
    <cellStyle name="60% - Акцент6 20" xfId="392"/>
    <cellStyle name="60% - Акцент6 21" xfId="393"/>
    <cellStyle name="60% - Акцент6 22" xfId="394"/>
    <cellStyle name="60% - Акцент6 23" xfId="395"/>
    <cellStyle name="60% - Акцент6 3" xfId="396"/>
    <cellStyle name="60% - Акцент6 4" xfId="397"/>
    <cellStyle name="60% - Акцент6 5" xfId="398"/>
    <cellStyle name="60% - Акцент6 6" xfId="399"/>
    <cellStyle name="60% - Акцент6 7" xfId="400"/>
    <cellStyle name="60% - Акцент6 8" xfId="401"/>
    <cellStyle name="60% - Акцент6 9" xfId="402"/>
    <cellStyle name="br" xfId="403"/>
    <cellStyle name="col" xfId="404"/>
    <cellStyle name="Normal_Sheet1" xfId="405"/>
    <cellStyle name="S0" xfId="406"/>
    <cellStyle name="S1" xfId="407"/>
    <cellStyle name="S2" xfId="408"/>
    <cellStyle name="S3" xfId="1"/>
    <cellStyle name="S4" xfId="409"/>
    <cellStyle name="S5" xfId="410"/>
    <cellStyle name="S6" xfId="411"/>
    <cellStyle name="style0" xfId="412"/>
    <cellStyle name="TableStyleLight1" xfId="413"/>
    <cellStyle name="td" xfId="414"/>
    <cellStyle name="tr" xfId="415"/>
    <cellStyle name="xl100" xfId="416"/>
    <cellStyle name="xl100 2" xfId="417"/>
    <cellStyle name="xl101" xfId="418"/>
    <cellStyle name="xl101 2" xfId="419"/>
    <cellStyle name="xl102" xfId="420"/>
    <cellStyle name="xl102 2" xfId="421"/>
    <cellStyle name="xl103" xfId="422"/>
    <cellStyle name="xl103 2" xfId="423"/>
    <cellStyle name="xl21" xfId="424"/>
    <cellStyle name="xl22" xfId="425"/>
    <cellStyle name="xl22 2" xfId="426"/>
    <cellStyle name="xl23" xfId="427"/>
    <cellStyle name="xl23 2" xfId="428"/>
    <cellStyle name="xl24" xfId="429"/>
    <cellStyle name="xl24 2" xfId="430"/>
    <cellStyle name="xl25" xfId="431"/>
    <cellStyle name="xl25 2" xfId="432"/>
    <cellStyle name="xl26" xfId="433"/>
    <cellStyle name="xl26 2" xfId="434"/>
    <cellStyle name="xl27" xfId="435"/>
    <cellStyle name="xl27 2" xfId="436"/>
    <cellStyle name="xl28" xfId="437"/>
    <cellStyle name="xl28 2" xfId="438"/>
    <cellStyle name="xl29" xfId="439"/>
    <cellStyle name="xl29 2" xfId="440"/>
    <cellStyle name="xl30" xfId="441"/>
    <cellStyle name="xl30 2" xfId="442"/>
    <cellStyle name="xl31" xfId="443"/>
    <cellStyle name="xl31 2" xfId="444"/>
    <cellStyle name="xl32" xfId="445"/>
    <cellStyle name="xl33" xfId="446"/>
    <cellStyle name="xl33 2" xfId="447"/>
    <cellStyle name="xl34" xfId="448"/>
    <cellStyle name="xl34 2" xfId="449"/>
    <cellStyle name="xl35" xfId="450"/>
    <cellStyle name="xl35 2" xfId="451"/>
    <cellStyle name="xl36" xfId="452"/>
    <cellStyle name="xl36 2" xfId="453"/>
    <cellStyle name="xl37" xfId="454"/>
    <cellStyle name="xl37 2" xfId="455"/>
    <cellStyle name="xl38" xfId="456"/>
    <cellStyle name="xl38 2" xfId="457"/>
    <cellStyle name="xl39" xfId="458"/>
    <cellStyle name="xl39 2" xfId="459"/>
    <cellStyle name="xl40" xfId="460"/>
    <cellStyle name="xl40 2" xfId="461"/>
    <cellStyle name="xl41" xfId="462"/>
    <cellStyle name="xl42" xfId="463"/>
    <cellStyle name="xl42 2" xfId="464"/>
    <cellStyle name="xl43" xfId="465"/>
    <cellStyle name="xl43 2" xfId="466"/>
    <cellStyle name="xl44" xfId="467"/>
    <cellStyle name="xl45" xfId="468"/>
    <cellStyle name="xl45 2" xfId="469"/>
    <cellStyle name="xl46" xfId="470"/>
    <cellStyle name="xl46 2" xfId="471"/>
    <cellStyle name="xl47" xfId="472"/>
    <cellStyle name="xl47 2" xfId="473"/>
    <cellStyle name="xl48" xfId="474"/>
    <cellStyle name="xl48 2" xfId="475"/>
    <cellStyle name="xl49" xfId="476"/>
    <cellStyle name="xl49 2" xfId="477"/>
    <cellStyle name="xl50" xfId="478"/>
    <cellStyle name="xl50 2" xfId="479"/>
    <cellStyle name="xl51" xfId="480"/>
    <cellStyle name="xl51 2" xfId="481"/>
    <cellStyle name="xl52" xfId="482"/>
    <cellStyle name="xl52 2" xfId="483"/>
    <cellStyle name="xl53" xfId="484"/>
    <cellStyle name="xl53 2" xfId="485"/>
    <cellStyle name="xl54" xfId="486"/>
    <cellStyle name="xl54 2" xfId="487"/>
    <cellStyle name="xl55" xfId="488"/>
    <cellStyle name="xl55 2" xfId="489"/>
    <cellStyle name="xl56" xfId="490"/>
    <cellStyle name="xl56 2" xfId="491"/>
    <cellStyle name="xl57" xfId="492"/>
    <cellStyle name="xl57 2" xfId="493"/>
    <cellStyle name="xl58" xfId="494"/>
    <cellStyle name="xl58 2" xfId="495"/>
    <cellStyle name="xl59" xfId="496"/>
    <cellStyle name="xl59 2" xfId="497"/>
    <cellStyle name="xl60" xfId="498"/>
    <cellStyle name="xl61" xfId="499"/>
    <cellStyle name="xl61 2" xfId="500"/>
    <cellStyle name="xl62" xfId="501"/>
    <cellStyle name="xl62 2" xfId="502"/>
    <cellStyle name="xl63" xfId="503"/>
    <cellStyle name="xl63 2" xfId="504"/>
    <cellStyle name="xl64" xfId="505"/>
    <cellStyle name="xl65" xfId="506"/>
    <cellStyle name="xl65 2" xfId="507"/>
    <cellStyle name="xl66" xfId="508"/>
    <cellStyle name="xl66 2" xfId="509"/>
    <cellStyle name="xl67" xfId="510"/>
    <cellStyle name="xl67 2" xfId="511"/>
    <cellStyle name="xl68" xfId="512"/>
    <cellStyle name="xl69" xfId="513"/>
    <cellStyle name="xl69 2" xfId="514"/>
    <cellStyle name="xl70" xfId="515"/>
    <cellStyle name="xl70 2" xfId="516"/>
    <cellStyle name="xl71" xfId="517"/>
    <cellStyle name="xl71 2" xfId="518"/>
    <cellStyle name="xl72" xfId="519"/>
    <cellStyle name="xl72 2" xfId="520"/>
    <cellStyle name="xl73" xfId="521"/>
    <cellStyle name="xl73 2" xfId="522"/>
    <cellStyle name="xl74" xfId="523"/>
    <cellStyle name="xl74 2" xfId="524"/>
    <cellStyle name="xl75" xfId="525"/>
    <cellStyle name="xl75 2" xfId="526"/>
    <cellStyle name="xl76" xfId="527"/>
    <cellStyle name="xl77" xfId="528"/>
    <cellStyle name="xl77 2" xfId="529"/>
    <cellStyle name="xl78" xfId="530"/>
    <cellStyle name="xl78 2" xfId="531"/>
    <cellStyle name="xl79" xfId="532"/>
    <cellStyle name="xl79 2" xfId="533"/>
    <cellStyle name="xl80" xfId="534"/>
    <cellStyle name="xl80 2" xfId="535"/>
    <cellStyle name="xl81" xfId="536"/>
    <cellStyle name="xl82" xfId="537"/>
    <cellStyle name="xl83" xfId="538"/>
    <cellStyle name="xl84" xfId="539"/>
    <cellStyle name="xl85" xfId="540"/>
    <cellStyle name="xl86" xfId="541"/>
    <cellStyle name="xl87" xfId="542"/>
    <cellStyle name="xl87 2" xfId="543"/>
    <cellStyle name="xl88" xfId="544"/>
    <cellStyle name="xl88 2" xfId="545"/>
    <cellStyle name="xl89" xfId="546"/>
    <cellStyle name="xl89 2" xfId="547"/>
    <cellStyle name="xl90" xfId="548"/>
    <cellStyle name="xl90 2" xfId="549"/>
    <cellStyle name="xl91" xfId="550"/>
    <cellStyle name="xl91 2" xfId="551"/>
    <cellStyle name="xl92" xfId="552"/>
    <cellStyle name="xl93" xfId="553"/>
    <cellStyle name="xl94" xfId="554"/>
    <cellStyle name="xl95" xfId="555"/>
    <cellStyle name="xl96" xfId="556"/>
    <cellStyle name="xl97" xfId="557"/>
    <cellStyle name="xl98" xfId="558"/>
    <cellStyle name="xl99" xfId="559"/>
    <cellStyle name="xl99 2" xfId="560"/>
    <cellStyle name="Акцент1 10" xfId="561"/>
    <cellStyle name="Акцент1 11" xfId="562"/>
    <cellStyle name="Акцент1 12" xfId="563"/>
    <cellStyle name="Акцент1 13" xfId="564"/>
    <cellStyle name="Акцент1 14" xfId="565"/>
    <cellStyle name="Акцент1 15" xfId="566"/>
    <cellStyle name="Акцент1 16" xfId="567"/>
    <cellStyle name="Акцент1 17" xfId="568"/>
    <cellStyle name="Акцент1 18" xfId="569"/>
    <cellStyle name="Акцент1 19" xfId="570"/>
    <cellStyle name="Акцент1 2" xfId="571"/>
    <cellStyle name="Акцент1 20" xfId="572"/>
    <cellStyle name="Акцент1 21" xfId="573"/>
    <cellStyle name="Акцент1 22" xfId="574"/>
    <cellStyle name="Акцент1 23" xfId="575"/>
    <cellStyle name="Акцент1 3" xfId="576"/>
    <cellStyle name="Акцент1 4" xfId="577"/>
    <cellStyle name="Акцент1 5" xfId="578"/>
    <cellStyle name="Акцент1 6" xfId="579"/>
    <cellStyle name="Акцент1 7" xfId="580"/>
    <cellStyle name="Акцент1 8" xfId="581"/>
    <cellStyle name="Акцент1 9" xfId="582"/>
    <cellStyle name="Акцент2 10" xfId="583"/>
    <cellStyle name="Акцент2 11" xfId="584"/>
    <cellStyle name="Акцент2 12" xfId="585"/>
    <cellStyle name="Акцент2 13" xfId="586"/>
    <cellStyle name="Акцент2 14" xfId="587"/>
    <cellStyle name="Акцент2 15" xfId="588"/>
    <cellStyle name="Акцент2 16" xfId="589"/>
    <cellStyle name="Акцент2 17" xfId="590"/>
    <cellStyle name="Акцент2 18" xfId="591"/>
    <cellStyle name="Акцент2 19" xfId="592"/>
    <cellStyle name="Акцент2 2" xfId="593"/>
    <cellStyle name="Акцент2 20" xfId="594"/>
    <cellStyle name="Акцент2 21" xfId="595"/>
    <cellStyle name="Акцент2 22" xfId="596"/>
    <cellStyle name="Акцент2 23" xfId="597"/>
    <cellStyle name="Акцент2 3" xfId="598"/>
    <cellStyle name="Акцент2 4" xfId="599"/>
    <cellStyle name="Акцент2 5" xfId="600"/>
    <cellStyle name="Акцент2 6" xfId="601"/>
    <cellStyle name="Акцент2 7" xfId="602"/>
    <cellStyle name="Акцент2 8" xfId="603"/>
    <cellStyle name="Акцент2 9" xfId="604"/>
    <cellStyle name="Акцент3 10" xfId="605"/>
    <cellStyle name="Акцент3 11" xfId="606"/>
    <cellStyle name="Акцент3 12" xfId="607"/>
    <cellStyle name="Акцент3 13" xfId="608"/>
    <cellStyle name="Акцент3 14" xfId="609"/>
    <cellStyle name="Акцент3 15" xfId="610"/>
    <cellStyle name="Акцент3 16" xfId="611"/>
    <cellStyle name="Акцент3 17" xfId="612"/>
    <cellStyle name="Акцент3 18" xfId="613"/>
    <cellStyle name="Акцент3 19" xfId="614"/>
    <cellStyle name="Акцент3 2" xfId="615"/>
    <cellStyle name="Акцент3 20" xfId="616"/>
    <cellStyle name="Акцент3 21" xfId="617"/>
    <cellStyle name="Акцент3 22" xfId="618"/>
    <cellStyle name="Акцент3 23" xfId="619"/>
    <cellStyle name="Акцент3 3" xfId="620"/>
    <cellStyle name="Акцент3 4" xfId="621"/>
    <cellStyle name="Акцент3 5" xfId="622"/>
    <cellStyle name="Акцент3 6" xfId="623"/>
    <cellStyle name="Акцент3 7" xfId="624"/>
    <cellStyle name="Акцент3 8" xfId="625"/>
    <cellStyle name="Акцент3 9" xfId="626"/>
    <cellStyle name="Акцент4 10" xfId="627"/>
    <cellStyle name="Акцент4 11" xfId="628"/>
    <cellStyle name="Акцент4 12" xfId="629"/>
    <cellStyle name="Акцент4 13" xfId="630"/>
    <cellStyle name="Акцент4 14" xfId="631"/>
    <cellStyle name="Акцент4 15" xfId="632"/>
    <cellStyle name="Акцент4 16" xfId="633"/>
    <cellStyle name="Акцент4 17" xfId="634"/>
    <cellStyle name="Акцент4 18" xfId="635"/>
    <cellStyle name="Акцент4 19" xfId="636"/>
    <cellStyle name="Акцент4 2" xfId="637"/>
    <cellStyle name="Акцент4 20" xfId="638"/>
    <cellStyle name="Акцент4 21" xfId="639"/>
    <cellStyle name="Акцент4 22" xfId="640"/>
    <cellStyle name="Акцент4 23" xfId="641"/>
    <cellStyle name="Акцент4 3" xfId="642"/>
    <cellStyle name="Акцент4 4" xfId="643"/>
    <cellStyle name="Акцент4 5" xfId="644"/>
    <cellStyle name="Акцент4 6" xfId="645"/>
    <cellStyle name="Акцент4 7" xfId="646"/>
    <cellStyle name="Акцент4 8" xfId="647"/>
    <cellStyle name="Акцент4 9" xfId="648"/>
    <cellStyle name="Акцент5 10" xfId="649"/>
    <cellStyle name="Акцент5 11" xfId="650"/>
    <cellStyle name="Акцент5 12" xfId="651"/>
    <cellStyle name="Акцент5 13" xfId="652"/>
    <cellStyle name="Акцент5 14" xfId="653"/>
    <cellStyle name="Акцент5 15" xfId="654"/>
    <cellStyle name="Акцент5 16" xfId="655"/>
    <cellStyle name="Акцент5 17" xfId="656"/>
    <cellStyle name="Акцент5 18" xfId="657"/>
    <cellStyle name="Акцент5 19" xfId="658"/>
    <cellStyle name="Акцент5 2" xfId="659"/>
    <cellStyle name="Акцент5 20" xfId="660"/>
    <cellStyle name="Акцент5 21" xfId="661"/>
    <cellStyle name="Акцент5 22" xfId="662"/>
    <cellStyle name="Акцент5 23" xfId="663"/>
    <cellStyle name="Акцент5 3" xfId="664"/>
    <cellStyle name="Акцент5 4" xfId="665"/>
    <cellStyle name="Акцент5 5" xfId="666"/>
    <cellStyle name="Акцент5 6" xfId="667"/>
    <cellStyle name="Акцент5 7" xfId="668"/>
    <cellStyle name="Акцент5 8" xfId="669"/>
    <cellStyle name="Акцент5 9" xfId="670"/>
    <cellStyle name="Акцент6 10" xfId="671"/>
    <cellStyle name="Акцент6 11" xfId="672"/>
    <cellStyle name="Акцент6 12" xfId="673"/>
    <cellStyle name="Акцент6 13" xfId="674"/>
    <cellStyle name="Акцент6 14" xfId="675"/>
    <cellStyle name="Акцент6 15" xfId="676"/>
    <cellStyle name="Акцент6 16" xfId="677"/>
    <cellStyle name="Акцент6 17" xfId="678"/>
    <cellStyle name="Акцент6 18" xfId="679"/>
    <cellStyle name="Акцент6 19" xfId="680"/>
    <cellStyle name="Акцент6 2" xfId="681"/>
    <cellStyle name="Акцент6 20" xfId="682"/>
    <cellStyle name="Акцент6 21" xfId="683"/>
    <cellStyle name="Акцент6 22" xfId="684"/>
    <cellStyle name="Акцент6 23" xfId="685"/>
    <cellStyle name="Акцент6 3" xfId="686"/>
    <cellStyle name="Акцент6 4" xfId="687"/>
    <cellStyle name="Акцент6 5" xfId="688"/>
    <cellStyle name="Акцент6 6" xfId="689"/>
    <cellStyle name="Акцент6 7" xfId="690"/>
    <cellStyle name="Акцент6 8" xfId="691"/>
    <cellStyle name="Акцент6 9" xfId="692"/>
    <cellStyle name="Ввод  10" xfId="693"/>
    <cellStyle name="Ввод  11" xfId="694"/>
    <cellStyle name="Ввод  12" xfId="695"/>
    <cellStyle name="Ввод  13" xfId="696"/>
    <cellStyle name="Ввод  14" xfId="697"/>
    <cellStyle name="Ввод  15" xfId="698"/>
    <cellStyle name="Ввод  16" xfId="699"/>
    <cellStyle name="Ввод  17" xfId="700"/>
    <cellStyle name="Ввод  18" xfId="701"/>
    <cellStyle name="Ввод  19" xfId="702"/>
    <cellStyle name="Ввод  2" xfId="703"/>
    <cellStyle name="Ввод  20" xfId="704"/>
    <cellStyle name="Ввод  21" xfId="705"/>
    <cellStyle name="Ввод  22" xfId="706"/>
    <cellStyle name="Ввод  23" xfId="707"/>
    <cellStyle name="Ввод  3" xfId="708"/>
    <cellStyle name="Ввод  4" xfId="709"/>
    <cellStyle name="Ввод  5" xfId="710"/>
    <cellStyle name="Ввод  6" xfId="711"/>
    <cellStyle name="Ввод  7" xfId="712"/>
    <cellStyle name="Ввод  8" xfId="713"/>
    <cellStyle name="Ввод  9" xfId="714"/>
    <cellStyle name="Вывод 10" xfId="715"/>
    <cellStyle name="Вывод 11" xfId="716"/>
    <cellStyle name="Вывод 12" xfId="717"/>
    <cellStyle name="Вывод 13" xfId="718"/>
    <cellStyle name="Вывод 14" xfId="719"/>
    <cellStyle name="Вывод 15" xfId="720"/>
    <cellStyle name="Вывод 16" xfId="721"/>
    <cellStyle name="Вывод 17" xfId="722"/>
    <cellStyle name="Вывод 18" xfId="723"/>
    <cellStyle name="Вывод 19" xfId="724"/>
    <cellStyle name="Вывод 2" xfId="725"/>
    <cellStyle name="Вывод 20" xfId="726"/>
    <cellStyle name="Вывод 21" xfId="727"/>
    <cellStyle name="Вывод 22" xfId="728"/>
    <cellStyle name="Вывод 23" xfId="729"/>
    <cellStyle name="Вывод 3" xfId="730"/>
    <cellStyle name="Вывод 4" xfId="731"/>
    <cellStyle name="Вывод 5" xfId="732"/>
    <cellStyle name="Вывод 6" xfId="733"/>
    <cellStyle name="Вывод 7" xfId="734"/>
    <cellStyle name="Вывод 8" xfId="735"/>
    <cellStyle name="Вывод 9" xfId="736"/>
    <cellStyle name="Вычисление 10" xfId="737"/>
    <cellStyle name="Вычисление 11" xfId="738"/>
    <cellStyle name="Вычисление 12" xfId="739"/>
    <cellStyle name="Вычисление 13" xfId="740"/>
    <cellStyle name="Вычисление 14" xfId="741"/>
    <cellStyle name="Вычисление 15" xfId="742"/>
    <cellStyle name="Вычисление 16" xfId="743"/>
    <cellStyle name="Вычисление 17" xfId="744"/>
    <cellStyle name="Вычисление 18" xfId="745"/>
    <cellStyle name="Вычисление 19" xfId="746"/>
    <cellStyle name="Вычисление 2" xfId="747"/>
    <cellStyle name="Вычисление 20" xfId="748"/>
    <cellStyle name="Вычисление 21" xfId="749"/>
    <cellStyle name="Вычисление 22" xfId="750"/>
    <cellStyle name="Вычисление 23" xfId="751"/>
    <cellStyle name="Вычисление 3" xfId="752"/>
    <cellStyle name="Вычисление 4" xfId="753"/>
    <cellStyle name="Вычисление 5" xfId="754"/>
    <cellStyle name="Вычисление 6" xfId="755"/>
    <cellStyle name="Вычисление 7" xfId="756"/>
    <cellStyle name="Вычисление 8" xfId="757"/>
    <cellStyle name="Вычисление 9" xfId="758"/>
    <cellStyle name="Заголовок 1 10" xfId="759"/>
    <cellStyle name="Заголовок 1 11" xfId="760"/>
    <cellStyle name="Заголовок 1 12" xfId="761"/>
    <cellStyle name="Заголовок 1 13" xfId="762"/>
    <cellStyle name="Заголовок 1 14" xfId="763"/>
    <cellStyle name="Заголовок 1 15" xfId="764"/>
    <cellStyle name="Заголовок 1 16" xfId="765"/>
    <cellStyle name="Заголовок 1 17" xfId="766"/>
    <cellStyle name="Заголовок 1 18" xfId="767"/>
    <cellStyle name="Заголовок 1 19" xfId="768"/>
    <cellStyle name="Заголовок 1 2" xfId="769"/>
    <cellStyle name="Заголовок 1 20" xfId="770"/>
    <cellStyle name="Заголовок 1 21" xfId="771"/>
    <cellStyle name="Заголовок 1 22" xfId="772"/>
    <cellStyle name="Заголовок 1 23" xfId="773"/>
    <cellStyle name="Заголовок 1 3" xfId="774"/>
    <cellStyle name="Заголовок 1 4" xfId="775"/>
    <cellStyle name="Заголовок 1 5" xfId="776"/>
    <cellStyle name="Заголовок 1 6" xfId="777"/>
    <cellStyle name="Заголовок 1 7" xfId="778"/>
    <cellStyle name="Заголовок 1 8" xfId="779"/>
    <cellStyle name="Заголовок 1 9" xfId="780"/>
    <cellStyle name="Заголовок 2 10" xfId="781"/>
    <cellStyle name="Заголовок 2 11" xfId="782"/>
    <cellStyle name="Заголовок 2 12" xfId="783"/>
    <cellStyle name="Заголовок 2 13" xfId="784"/>
    <cellStyle name="Заголовок 2 14" xfId="785"/>
    <cellStyle name="Заголовок 2 15" xfId="786"/>
    <cellStyle name="Заголовок 2 16" xfId="787"/>
    <cellStyle name="Заголовок 2 17" xfId="788"/>
    <cellStyle name="Заголовок 2 18" xfId="789"/>
    <cellStyle name="Заголовок 2 19" xfId="790"/>
    <cellStyle name="Заголовок 2 2" xfId="791"/>
    <cellStyle name="Заголовок 2 20" xfId="792"/>
    <cellStyle name="Заголовок 2 21" xfId="793"/>
    <cellStyle name="Заголовок 2 22" xfId="794"/>
    <cellStyle name="Заголовок 2 23" xfId="795"/>
    <cellStyle name="Заголовок 2 3" xfId="796"/>
    <cellStyle name="Заголовок 2 4" xfId="797"/>
    <cellStyle name="Заголовок 2 5" xfId="798"/>
    <cellStyle name="Заголовок 2 6" xfId="799"/>
    <cellStyle name="Заголовок 2 7" xfId="800"/>
    <cellStyle name="Заголовок 2 8" xfId="801"/>
    <cellStyle name="Заголовок 2 9" xfId="802"/>
    <cellStyle name="Заголовок 3 10" xfId="803"/>
    <cellStyle name="Заголовок 3 11" xfId="804"/>
    <cellStyle name="Заголовок 3 12" xfId="805"/>
    <cellStyle name="Заголовок 3 13" xfId="806"/>
    <cellStyle name="Заголовок 3 14" xfId="807"/>
    <cellStyle name="Заголовок 3 15" xfId="808"/>
    <cellStyle name="Заголовок 3 16" xfId="809"/>
    <cellStyle name="Заголовок 3 17" xfId="810"/>
    <cellStyle name="Заголовок 3 18" xfId="811"/>
    <cellStyle name="Заголовок 3 19" xfId="812"/>
    <cellStyle name="Заголовок 3 2" xfId="813"/>
    <cellStyle name="Заголовок 3 20" xfId="814"/>
    <cellStyle name="Заголовок 3 21" xfId="815"/>
    <cellStyle name="Заголовок 3 22" xfId="816"/>
    <cellStyle name="Заголовок 3 23" xfId="817"/>
    <cellStyle name="Заголовок 3 3" xfId="818"/>
    <cellStyle name="Заголовок 3 4" xfId="819"/>
    <cellStyle name="Заголовок 3 5" xfId="820"/>
    <cellStyle name="Заголовок 3 6" xfId="821"/>
    <cellStyle name="Заголовок 3 7" xfId="822"/>
    <cellStyle name="Заголовок 3 8" xfId="823"/>
    <cellStyle name="Заголовок 3 9" xfId="824"/>
    <cellStyle name="Заголовок 4 10" xfId="825"/>
    <cellStyle name="Заголовок 4 11" xfId="826"/>
    <cellStyle name="Заголовок 4 12" xfId="827"/>
    <cellStyle name="Заголовок 4 13" xfId="828"/>
    <cellStyle name="Заголовок 4 14" xfId="829"/>
    <cellStyle name="Заголовок 4 15" xfId="830"/>
    <cellStyle name="Заголовок 4 16" xfId="831"/>
    <cellStyle name="Заголовок 4 17" xfId="832"/>
    <cellStyle name="Заголовок 4 18" xfId="833"/>
    <cellStyle name="Заголовок 4 19" xfId="834"/>
    <cellStyle name="Заголовок 4 2" xfId="835"/>
    <cellStyle name="Заголовок 4 20" xfId="836"/>
    <cellStyle name="Заголовок 4 21" xfId="837"/>
    <cellStyle name="Заголовок 4 22" xfId="838"/>
    <cellStyle name="Заголовок 4 23" xfId="839"/>
    <cellStyle name="Заголовок 4 3" xfId="840"/>
    <cellStyle name="Заголовок 4 4" xfId="841"/>
    <cellStyle name="Заголовок 4 5" xfId="842"/>
    <cellStyle name="Заголовок 4 6" xfId="843"/>
    <cellStyle name="Заголовок 4 7" xfId="844"/>
    <cellStyle name="Заголовок 4 8" xfId="845"/>
    <cellStyle name="Заголовок 4 9" xfId="846"/>
    <cellStyle name="Итог 10" xfId="847"/>
    <cellStyle name="Итог 11" xfId="848"/>
    <cellStyle name="Итог 12" xfId="849"/>
    <cellStyle name="Итог 13" xfId="850"/>
    <cellStyle name="Итог 14" xfId="851"/>
    <cellStyle name="Итог 15" xfId="852"/>
    <cellStyle name="Итог 16" xfId="853"/>
    <cellStyle name="Итог 17" xfId="854"/>
    <cellStyle name="Итог 18" xfId="855"/>
    <cellStyle name="Итог 19" xfId="856"/>
    <cellStyle name="Итог 2" xfId="857"/>
    <cellStyle name="Итог 20" xfId="858"/>
    <cellStyle name="Итог 21" xfId="859"/>
    <cellStyle name="Итог 22" xfId="860"/>
    <cellStyle name="Итог 23" xfId="861"/>
    <cellStyle name="Итог 3" xfId="862"/>
    <cellStyle name="Итог 4" xfId="863"/>
    <cellStyle name="Итог 5" xfId="864"/>
    <cellStyle name="Итог 6" xfId="865"/>
    <cellStyle name="Итог 7" xfId="866"/>
    <cellStyle name="Итог 8" xfId="867"/>
    <cellStyle name="Итог 9" xfId="868"/>
    <cellStyle name="Контрольная ячейка 10" xfId="869"/>
    <cellStyle name="Контрольная ячейка 11" xfId="870"/>
    <cellStyle name="Контрольная ячейка 12" xfId="871"/>
    <cellStyle name="Контрольная ячейка 13" xfId="872"/>
    <cellStyle name="Контрольная ячейка 14" xfId="873"/>
    <cellStyle name="Контрольная ячейка 15" xfId="874"/>
    <cellStyle name="Контрольная ячейка 16" xfId="875"/>
    <cellStyle name="Контрольная ячейка 17" xfId="876"/>
    <cellStyle name="Контрольная ячейка 18" xfId="877"/>
    <cellStyle name="Контрольная ячейка 19" xfId="878"/>
    <cellStyle name="Контрольная ячейка 2" xfId="879"/>
    <cellStyle name="Контрольная ячейка 20" xfId="880"/>
    <cellStyle name="Контрольная ячейка 21" xfId="881"/>
    <cellStyle name="Контрольная ячейка 22" xfId="882"/>
    <cellStyle name="Контрольная ячейка 23" xfId="883"/>
    <cellStyle name="Контрольная ячейка 3" xfId="884"/>
    <cellStyle name="Контрольная ячейка 4" xfId="885"/>
    <cellStyle name="Контрольная ячейка 5" xfId="886"/>
    <cellStyle name="Контрольная ячейка 6" xfId="887"/>
    <cellStyle name="Контрольная ячейка 7" xfId="888"/>
    <cellStyle name="Контрольная ячейка 8" xfId="889"/>
    <cellStyle name="Контрольная ячейка 9" xfId="890"/>
    <cellStyle name="Название 10" xfId="891"/>
    <cellStyle name="Название 11" xfId="892"/>
    <cellStyle name="Название 12" xfId="893"/>
    <cellStyle name="Название 13" xfId="894"/>
    <cellStyle name="Название 14" xfId="895"/>
    <cellStyle name="Название 15" xfId="896"/>
    <cellStyle name="Название 16" xfId="897"/>
    <cellStyle name="Название 17" xfId="898"/>
    <cellStyle name="Название 18" xfId="899"/>
    <cellStyle name="Название 19" xfId="900"/>
    <cellStyle name="Название 2" xfId="901"/>
    <cellStyle name="Название 20" xfId="902"/>
    <cellStyle name="Название 21" xfId="903"/>
    <cellStyle name="Название 22" xfId="904"/>
    <cellStyle name="Название 23" xfId="905"/>
    <cellStyle name="Название 3" xfId="906"/>
    <cellStyle name="Название 4" xfId="907"/>
    <cellStyle name="Название 5" xfId="908"/>
    <cellStyle name="Название 6" xfId="909"/>
    <cellStyle name="Название 7" xfId="910"/>
    <cellStyle name="Название 8" xfId="911"/>
    <cellStyle name="Название 9" xfId="912"/>
    <cellStyle name="Нейтральный 10" xfId="913"/>
    <cellStyle name="Нейтральный 11" xfId="914"/>
    <cellStyle name="Нейтральный 12" xfId="915"/>
    <cellStyle name="Нейтральный 13" xfId="916"/>
    <cellStyle name="Нейтральный 14" xfId="917"/>
    <cellStyle name="Нейтральный 15" xfId="918"/>
    <cellStyle name="Нейтральный 16" xfId="919"/>
    <cellStyle name="Нейтральный 17" xfId="920"/>
    <cellStyle name="Нейтральный 18" xfId="921"/>
    <cellStyle name="Нейтральный 19" xfId="922"/>
    <cellStyle name="Нейтральный 2" xfId="923"/>
    <cellStyle name="Нейтральный 20" xfId="924"/>
    <cellStyle name="Нейтральный 21" xfId="925"/>
    <cellStyle name="Нейтральный 22" xfId="926"/>
    <cellStyle name="Нейтральный 23" xfId="927"/>
    <cellStyle name="Нейтральный 3" xfId="928"/>
    <cellStyle name="Нейтральный 4" xfId="929"/>
    <cellStyle name="Нейтральный 5" xfId="930"/>
    <cellStyle name="Нейтральный 6" xfId="931"/>
    <cellStyle name="Нейтральный 7" xfId="932"/>
    <cellStyle name="Нейтральный 8" xfId="933"/>
    <cellStyle name="Нейтральный 9" xfId="934"/>
    <cellStyle name="Обычный" xfId="0" builtinId="0"/>
    <cellStyle name="Обычный 10" xfId="935"/>
    <cellStyle name="Обычный 11" xfId="936"/>
    <cellStyle name="Обычный 12" xfId="937"/>
    <cellStyle name="Обычный 13" xfId="938"/>
    <cellStyle name="Обычный 14" xfId="939"/>
    <cellStyle name="Обычный 15" xfId="940"/>
    <cellStyle name="Обычный 16" xfId="941"/>
    <cellStyle name="Обычный 17" xfId="942"/>
    <cellStyle name="Обычный 18" xfId="943"/>
    <cellStyle name="Обычный 19" xfId="944"/>
    <cellStyle name="Обычный 2" xfId="945"/>
    <cellStyle name="Обычный 2 10" xfId="946"/>
    <cellStyle name="Обычный 2 11" xfId="947"/>
    <cellStyle name="Обычный 2 2" xfId="948"/>
    <cellStyle name="Обычный 2 2 2" xfId="3"/>
    <cellStyle name="Обычный 2 3" xfId="949"/>
    <cellStyle name="Обычный 2 3 2" xfId="950"/>
    <cellStyle name="Обычный 2 4" xfId="951"/>
    <cellStyle name="Обычный 2 5" xfId="952"/>
    <cellStyle name="Обычный 2 6" xfId="953"/>
    <cellStyle name="Обычный 2 7" xfId="954"/>
    <cellStyle name="Обычный 2 7 2" xfId="955"/>
    <cellStyle name="Обычный 2 8" xfId="956"/>
    <cellStyle name="Обычный 2 9" xfId="957"/>
    <cellStyle name="Обычный 2_базовая ставка" xfId="958"/>
    <cellStyle name="Обычный 20" xfId="959"/>
    <cellStyle name="Обычный 21" xfId="960"/>
    <cellStyle name="Обычный 22" xfId="961"/>
    <cellStyle name="Обычный 23" xfId="962"/>
    <cellStyle name="Обычный 24" xfId="963"/>
    <cellStyle name="Обычный 25" xfId="964"/>
    <cellStyle name="Обычный 26" xfId="965"/>
    <cellStyle name="Обычный 27" xfId="966"/>
    <cellStyle name="Обычный 27 2" xfId="967"/>
    <cellStyle name="Обычный 27 2 2" xfId="968"/>
    <cellStyle name="Обычный 27 2 2 2" xfId="969"/>
    <cellStyle name="Обычный 27 2 3" xfId="970"/>
    <cellStyle name="Обычный 27 3" xfId="971"/>
    <cellStyle name="Обычный 27 3 2" xfId="972"/>
    <cellStyle name="Обычный 27 3 2 2" xfId="973"/>
    <cellStyle name="Обычный 27 3 3" xfId="974"/>
    <cellStyle name="Обычный 28" xfId="975"/>
    <cellStyle name="Обычный 29" xfId="976"/>
    <cellStyle name="Обычный 3" xfId="977"/>
    <cellStyle name="Обычный 3 2" xfId="978"/>
    <cellStyle name="Обычный 3 3" xfId="979"/>
    <cellStyle name="Обычный 30" xfId="980"/>
    <cellStyle name="Обычный 31" xfId="981"/>
    <cellStyle name="Обычный 31 2" xfId="982"/>
    <cellStyle name="Обычный 31 2 2" xfId="983"/>
    <cellStyle name="Обычный 31 3" xfId="984"/>
    <cellStyle name="Обычный 32" xfId="985"/>
    <cellStyle name="Обычный 32 2" xfId="986"/>
    <cellStyle name="Обычный 32 3" xfId="987"/>
    <cellStyle name="Обычный 33" xfId="988"/>
    <cellStyle name="Обычный 34" xfId="989"/>
    <cellStyle name="Обычный 34 2" xfId="990"/>
    <cellStyle name="Обычный 35" xfId="991"/>
    <cellStyle name="Обычный 36" xfId="992"/>
    <cellStyle name="Обычный 36 2" xfId="993"/>
    <cellStyle name="Обычный 37" xfId="994"/>
    <cellStyle name="Обычный 38" xfId="995"/>
    <cellStyle name="Обычный 39" xfId="996"/>
    <cellStyle name="Обычный 4" xfId="997"/>
    <cellStyle name="Обычный 40" xfId="998"/>
    <cellStyle name="Обычный 41" xfId="5"/>
    <cellStyle name="Обычный 42" xfId="999"/>
    <cellStyle name="Обычный 42 2" xfId="1000"/>
    <cellStyle name="Обычный 43" xfId="1001"/>
    <cellStyle name="Обычный 5" xfId="1002"/>
    <cellStyle name="Обычный 6" xfId="1003"/>
    <cellStyle name="Обычный 7" xfId="1004"/>
    <cellStyle name="Обычный 8" xfId="1005"/>
    <cellStyle name="Обычный 9" xfId="1006"/>
    <cellStyle name="Плохой 10" xfId="1007"/>
    <cellStyle name="Плохой 11" xfId="1008"/>
    <cellStyle name="Плохой 12" xfId="1009"/>
    <cellStyle name="Плохой 13" xfId="1010"/>
    <cellStyle name="Плохой 14" xfId="1011"/>
    <cellStyle name="Плохой 15" xfId="1012"/>
    <cellStyle name="Плохой 16" xfId="1013"/>
    <cellStyle name="Плохой 17" xfId="1014"/>
    <cellStyle name="Плохой 18" xfId="1015"/>
    <cellStyle name="Плохой 19" xfId="1016"/>
    <cellStyle name="Плохой 2" xfId="1017"/>
    <cellStyle name="Плохой 20" xfId="1018"/>
    <cellStyle name="Плохой 21" xfId="1019"/>
    <cellStyle name="Плохой 22" xfId="1020"/>
    <cellStyle name="Плохой 23" xfId="1021"/>
    <cellStyle name="Плохой 3" xfId="1022"/>
    <cellStyle name="Плохой 4" xfId="1023"/>
    <cellStyle name="Плохой 5" xfId="1024"/>
    <cellStyle name="Плохой 6" xfId="1025"/>
    <cellStyle name="Плохой 7" xfId="1026"/>
    <cellStyle name="Плохой 8" xfId="1027"/>
    <cellStyle name="Плохой 9" xfId="1028"/>
    <cellStyle name="Пояснение 10" xfId="1029"/>
    <cellStyle name="Пояснение 11" xfId="1030"/>
    <cellStyle name="Пояснение 12" xfId="1031"/>
    <cellStyle name="Пояснение 13" xfId="1032"/>
    <cellStyle name="Пояснение 14" xfId="1033"/>
    <cellStyle name="Пояснение 15" xfId="1034"/>
    <cellStyle name="Пояснение 16" xfId="1035"/>
    <cellStyle name="Пояснение 17" xfId="1036"/>
    <cellStyle name="Пояснение 18" xfId="1037"/>
    <cellStyle name="Пояснение 19" xfId="1038"/>
    <cellStyle name="Пояснение 2" xfId="1039"/>
    <cellStyle name="Пояснение 20" xfId="1040"/>
    <cellStyle name="Пояснение 21" xfId="1041"/>
    <cellStyle name="Пояснение 22" xfId="1042"/>
    <cellStyle name="Пояснение 23" xfId="1043"/>
    <cellStyle name="Пояснение 3" xfId="1044"/>
    <cellStyle name="Пояснение 4" xfId="1045"/>
    <cellStyle name="Пояснение 5" xfId="1046"/>
    <cellStyle name="Пояснение 6" xfId="1047"/>
    <cellStyle name="Пояснение 7" xfId="1048"/>
    <cellStyle name="Пояснение 8" xfId="1049"/>
    <cellStyle name="Пояснение 9" xfId="1050"/>
    <cellStyle name="Примечание 2" xfId="1051"/>
    <cellStyle name="Примечание 3" xfId="1052"/>
    <cellStyle name="Примечание 4" xfId="1053"/>
    <cellStyle name="Примечание 5" xfId="1054"/>
    <cellStyle name="Примечание 6" xfId="1055"/>
    <cellStyle name="Процентный 2" xfId="1056"/>
    <cellStyle name="Процентный 3" xfId="1057"/>
    <cellStyle name="Связанная ячейка 10" xfId="1058"/>
    <cellStyle name="Связанная ячейка 11" xfId="1059"/>
    <cellStyle name="Связанная ячейка 12" xfId="1060"/>
    <cellStyle name="Связанная ячейка 13" xfId="1061"/>
    <cellStyle name="Связанная ячейка 14" xfId="1062"/>
    <cellStyle name="Связанная ячейка 15" xfId="1063"/>
    <cellStyle name="Связанная ячейка 16" xfId="1064"/>
    <cellStyle name="Связанная ячейка 17" xfId="1065"/>
    <cellStyle name="Связанная ячейка 18" xfId="1066"/>
    <cellStyle name="Связанная ячейка 19" xfId="1067"/>
    <cellStyle name="Связанная ячейка 2" xfId="1068"/>
    <cellStyle name="Связанная ячейка 20" xfId="1069"/>
    <cellStyle name="Связанная ячейка 21" xfId="1070"/>
    <cellStyle name="Связанная ячейка 22" xfId="1071"/>
    <cellStyle name="Связанная ячейка 23" xfId="1072"/>
    <cellStyle name="Связанная ячейка 3" xfId="1073"/>
    <cellStyle name="Связанная ячейка 4" xfId="1074"/>
    <cellStyle name="Связанная ячейка 5" xfId="1075"/>
    <cellStyle name="Связанная ячейка 6" xfId="1076"/>
    <cellStyle name="Связанная ячейка 7" xfId="1077"/>
    <cellStyle name="Связанная ячейка 8" xfId="1078"/>
    <cellStyle name="Связанная ячейка 9" xfId="1079"/>
    <cellStyle name="Стиль 1" xfId="1080"/>
    <cellStyle name="Текст предупреждения 10" xfId="1081"/>
    <cellStyle name="Текст предупреждения 11" xfId="1082"/>
    <cellStyle name="Текст предупреждения 12" xfId="1083"/>
    <cellStyle name="Текст предупреждения 13" xfId="1084"/>
    <cellStyle name="Текст предупреждения 14" xfId="1085"/>
    <cellStyle name="Текст предупреждения 15" xfId="1086"/>
    <cellStyle name="Текст предупреждения 16" xfId="1087"/>
    <cellStyle name="Текст предупреждения 17" xfId="1088"/>
    <cellStyle name="Текст предупреждения 18" xfId="1089"/>
    <cellStyle name="Текст предупреждения 19" xfId="1090"/>
    <cellStyle name="Текст предупреждения 2" xfId="1091"/>
    <cellStyle name="Текст предупреждения 20" xfId="1092"/>
    <cellStyle name="Текст предупреждения 21" xfId="1093"/>
    <cellStyle name="Текст предупреждения 22" xfId="1094"/>
    <cellStyle name="Текст предупреждения 23" xfId="1095"/>
    <cellStyle name="Текст предупреждения 3" xfId="1096"/>
    <cellStyle name="Текст предупреждения 4" xfId="1097"/>
    <cellStyle name="Текст предупреждения 5" xfId="1098"/>
    <cellStyle name="Текст предупреждения 6" xfId="1099"/>
    <cellStyle name="Текст предупреждения 7" xfId="1100"/>
    <cellStyle name="Текст предупреждения 8" xfId="1101"/>
    <cellStyle name="Текст предупреждения 9" xfId="1102"/>
    <cellStyle name="Финансовый" xfId="2" builtinId="3"/>
    <cellStyle name="Финансовый 2" xfId="4"/>
    <cellStyle name="Финансовый 2 2" xfId="1103"/>
    <cellStyle name="Финансовый 3" xfId="1104"/>
    <cellStyle name="Финансовый 4" xfId="1105"/>
    <cellStyle name="Финансовый 4 2" xfId="1106"/>
    <cellStyle name="Финансовый 5" xfId="1107"/>
    <cellStyle name="Финансовый 6" xfId="1108"/>
    <cellStyle name="Финансовый 7" xfId="1109"/>
    <cellStyle name="Финансовый 7 2" xfId="6"/>
    <cellStyle name="Финансовый 8" xfId="1110"/>
    <cellStyle name="Финансовый 9" xfId="1111"/>
    <cellStyle name="Хороший 10" xfId="1112"/>
    <cellStyle name="Хороший 11" xfId="1113"/>
    <cellStyle name="Хороший 12" xfId="1114"/>
    <cellStyle name="Хороший 13" xfId="1115"/>
    <cellStyle name="Хороший 14" xfId="1116"/>
    <cellStyle name="Хороший 15" xfId="1117"/>
    <cellStyle name="Хороший 16" xfId="1118"/>
    <cellStyle name="Хороший 17" xfId="1119"/>
    <cellStyle name="Хороший 18" xfId="1120"/>
    <cellStyle name="Хороший 19" xfId="1121"/>
    <cellStyle name="Хороший 2" xfId="1122"/>
    <cellStyle name="Хороший 20" xfId="1123"/>
    <cellStyle name="Хороший 21" xfId="1124"/>
    <cellStyle name="Хороший 22" xfId="1125"/>
    <cellStyle name="Хороший 23" xfId="1126"/>
    <cellStyle name="Хороший 3" xfId="1127"/>
    <cellStyle name="Хороший 4" xfId="1128"/>
    <cellStyle name="Хороший 5" xfId="1129"/>
    <cellStyle name="Хороший 6" xfId="1130"/>
    <cellStyle name="Хороший 7" xfId="1131"/>
    <cellStyle name="Хороший 8" xfId="1132"/>
    <cellStyle name="Хороший 9" xfId="11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2"/>
  <sheetViews>
    <sheetView topLeftCell="A4" workbookViewId="0">
      <pane xSplit="2" ySplit="6" topLeftCell="C10" activePane="bottomRight" state="frozen"/>
      <selection activeCell="A4" sqref="A4"/>
      <selection pane="topRight" activeCell="C4" sqref="C4"/>
      <selection pane="bottomLeft" activeCell="A7" sqref="A7"/>
      <selection pane="bottomRight" activeCell="C24" sqref="C24"/>
    </sheetView>
  </sheetViews>
  <sheetFormatPr defaultRowHeight="15"/>
  <cols>
    <col min="1" max="1" width="7.42578125" style="15" customWidth="1"/>
    <col min="2" max="2" width="28.140625" customWidth="1"/>
    <col min="3" max="3" width="18.85546875" style="19" customWidth="1"/>
    <col min="4" max="15" width="15.42578125" bestFit="1" customWidth="1"/>
    <col min="16" max="16" width="15.42578125" customWidth="1"/>
    <col min="17" max="17" width="5.28515625" customWidth="1"/>
    <col min="18" max="18" width="13.5703125" customWidth="1"/>
    <col min="19" max="19" width="14.7109375" customWidth="1"/>
    <col min="20" max="20" width="13.28515625" customWidth="1"/>
  </cols>
  <sheetData>
    <row r="1" spans="1:20">
      <c r="A1" s="10"/>
      <c r="B1" s="1"/>
      <c r="C1" s="7"/>
      <c r="D1" s="1"/>
      <c r="E1" s="1"/>
      <c r="F1" s="1"/>
      <c r="G1" s="1"/>
      <c r="H1" s="1"/>
      <c r="I1" s="1"/>
      <c r="J1" s="1"/>
      <c r="K1" s="1"/>
      <c r="L1" s="1"/>
      <c r="M1" s="1"/>
      <c r="N1" s="61" t="s">
        <v>34</v>
      </c>
      <c r="O1" s="61"/>
      <c r="P1" s="49"/>
      <c r="Q1" s="49"/>
    </row>
    <row r="2" spans="1:20" ht="44.25" customHeight="1">
      <c r="A2" s="11"/>
      <c r="B2" s="2"/>
      <c r="C2" s="16"/>
      <c r="D2" s="2"/>
      <c r="E2" s="2"/>
      <c r="F2" s="2"/>
      <c r="G2" s="2"/>
      <c r="H2" s="2"/>
      <c r="I2" s="2"/>
      <c r="J2" s="2"/>
      <c r="K2" s="2"/>
      <c r="L2" s="62" t="str">
        <f>капитал!L2</f>
        <v>Утверждено на заседании Комиссии по разработке        Территориальной программы ОМС от  26.11.2025г.</v>
      </c>
      <c r="M2" s="62"/>
      <c r="N2" s="62"/>
      <c r="O2" s="62"/>
      <c r="P2" s="50"/>
      <c r="Q2" s="50"/>
    </row>
    <row r="3" spans="1:20" ht="18.75" customHeight="1">
      <c r="A3" s="12"/>
      <c r="B3" s="63" t="s">
        <v>39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54"/>
      <c r="Q3" s="54"/>
    </row>
    <row r="4" spans="1:20" ht="18.75" customHeight="1">
      <c r="A4" s="12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P4" s="55"/>
      <c r="Q4" s="55"/>
    </row>
    <row r="5" spans="1:20" ht="18.75" customHeight="1">
      <c r="A5" s="12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68" t="str">
        <f>капитал!O1</f>
        <v>Приложение 9</v>
      </c>
      <c r="N5" s="68"/>
      <c r="O5" s="68"/>
      <c r="P5" s="55"/>
      <c r="Q5" s="55"/>
    </row>
    <row r="6" spans="1:20" ht="51" customHeight="1">
      <c r="A6" s="10"/>
      <c r="B6" s="1"/>
      <c r="C6" s="7"/>
      <c r="D6" s="1"/>
      <c r="E6" s="1"/>
      <c r="F6" s="1"/>
      <c r="G6" s="1"/>
      <c r="H6" s="1"/>
      <c r="I6" s="1"/>
      <c r="J6" s="1"/>
      <c r="K6" s="1"/>
      <c r="L6" s="62" t="str">
        <f>капитал!L2</f>
        <v>Утверждено на заседании Комиссии по разработке        Территориальной программы ОМС от  26.11.2025г.</v>
      </c>
      <c r="M6" s="62"/>
      <c r="N6" s="62"/>
      <c r="O6" s="62"/>
      <c r="P6" s="25"/>
      <c r="Q6" s="25"/>
    </row>
    <row r="7" spans="1:20" ht="24" customHeight="1">
      <c r="A7" s="13"/>
      <c r="B7" s="3"/>
      <c r="C7" s="17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53" t="s">
        <v>19</v>
      </c>
    </row>
    <row r="8" spans="1:20" ht="15" customHeight="1">
      <c r="A8" s="64" t="s">
        <v>0</v>
      </c>
      <c r="B8" s="66" t="s">
        <v>32</v>
      </c>
      <c r="C8" s="58" t="s">
        <v>17</v>
      </c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60"/>
    </row>
    <row r="9" spans="1:20">
      <c r="A9" s="65"/>
      <c r="B9" s="67"/>
      <c r="C9" s="18" t="s">
        <v>16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  <c r="I9" s="4" t="s">
        <v>25</v>
      </c>
      <c r="J9" s="4" t="s">
        <v>26</v>
      </c>
      <c r="K9" s="4" t="s">
        <v>27</v>
      </c>
      <c r="L9" s="4" t="s">
        <v>28</v>
      </c>
      <c r="M9" s="4" t="s">
        <v>29</v>
      </c>
      <c r="N9" s="4" t="s">
        <v>30</v>
      </c>
      <c r="O9" s="4" t="s">
        <v>31</v>
      </c>
    </row>
    <row r="10" spans="1:20" s="29" customFormat="1">
      <c r="A10" s="39">
        <v>1</v>
      </c>
      <c r="B10" s="27" t="s">
        <v>1</v>
      </c>
      <c r="C10" s="32">
        <v>3621707</v>
      </c>
      <c r="D10" s="33">
        <v>350441.67</v>
      </c>
      <c r="E10" s="33">
        <v>277492.53999999998</v>
      </c>
      <c r="F10" s="33">
        <v>277492.53999999998</v>
      </c>
      <c r="G10" s="33">
        <v>301808.92</v>
      </c>
      <c r="H10" s="33">
        <v>301808.92</v>
      </c>
      <c r="I10" s="33">
        <v>301808.92</v>
      </c>
      <c r="J10" s="33">
        <v>301808.92</v>
      </c>
      <c r="K10" s="33">
        <v>301808.92</v>
      </c>
      <c r="L10" s="33">
        <v>301808.92</v>
      </c>
      <c r="M10" s="33">
        <v>301808.92</v>
      </c>
      <c r="N10" s="33">
        <f t="shared" ref="N10" si="0">M10</f>
        <v>301808.92</v>
      </c>
      <c r="O10" s="33">
        <f>C10-D10-E10-F10-G10-H10-I10-J10-K10-L10-M10-N10</f>
        <v>301808.89000000054</v>
      </c>
      <c r="P10"/>
      <c r="Q10"/>
      <c r="R10" s="28"/>
      <c r="S10" s="28"/>
      <c r="T10" s="41"/>
    </row>
    <row r="11" spans="1:20" s="29" customFormat="1">
      <c r="A11" s="39">
        <v>2</v>
      </c>
      <c r="B11" s="27" t="s">
        <v>35</v>
      </c>
      <c r="C11" s="32">
        <v>1317983</v>
      </c>
      <c r="D11" s="33">
        <v>122359.67</v>
      </c>
      <c r="E11" s="33">
        <v>104755.67</v>
      </c>
      <c r="F11" s="33">
        <v>114359</v>
      </c>
      <c r="G11" s="33">
        <v>109011</v>
      </c>
      <c r="H11" s="33">
        <v>108399</v>
      </c>
      <c r="I11" s="33">
        <v>108399</v>
      </c>
      <c r="J11" s="33">
        <v>108399</v>
      </c>
      <c r="K11" s="33">
        <v>108399</v>
      </c>
      <c r="L11" s="33">
        <v>108399</v>
      </c>
      <c r="M11" s="33">
        <v>108500.89</v>
      </c>
      <c r="N11" s="33">
        <f t="shared" ref="N11" si="1">M11</f>
        <v>108500.89</v>
      </c>
      <c r="O11" s="33">
        <f>C11-D11-E11-F11-G11-H11-I11-J11-K11-L11-M11-N11</f>
        <v>108500.88000000014</v>
      </c>
      <c r="P11"/>
      <c r="Q11"/>
      <c r="R11" s="28"/>
      <c r="S11" s="28"/>
      <c r="T11" s="41"/>
    </row>
    <row r="12" spans="1:20" s="29" customFormat="1">
      <c r="A12" s="39">
        <v>3</v>
      </c>
      <c r="B12" s="27" t="s">
        <v>2</v>
      </c>
      <c r="C12" s="32">
        <v>49959</v>
      </c>
      <c r="D12" s="33">
        <v>4820.75</v>
      </c>
      <c r="E12" s="33">
        <v>3979.88</v>
      </c>
      <c r="F12" s="33">
        <v>3979.88</v>
      </c>
      <c r="G12" s="33">
        <v>4108</v>
      </c>
      <c r="H12" s="33">
        <v>4108</v>
      </c>
      <c r="I12" s="33">
        <v>4108</v>
      </c>
      <c r="J12" s="33">
        <v>4108</v>
      </c>
      <c r="K12" s="33">
        <v>4108</v>
      </c>
      <c r="L12" s="33">
        <v>4108</v>
      </c>
      <c r="M12" s="33">
        <v>4176.83</v>
      </c>
      <c r="N12" s="33">
        <f t="shared" ref="N12:N26" si="2">M12</f>
        <v>4176.83</v>
      </c>
      <c r="O12" s="33">
        <f t="shared" ref="O12:O26" si="3">C12-D12-E12-F12-G12-H12-I12-J12-K12-L12-M12-N12</f>
        <v>4176.8300000000054</v>
      </c>
      <c r="P12"/>
      <c r="Q12"/>
      <c r="R12" s="28"/>
      <c r="S12" s="28"/>
      <c r="T12" s="41"/>
    </row>
    <row r="13" spans="1:20" s="29" customFormat="1">
      <c r="A13" s="39">
        <v>4</v>
      </c>
      <c r="B13" s="27" t="s">
        <v>3</v>
      </c>
      <c r="C13" s="32">
        <v>4307343</v>
      </c>
      <c r="D13" s="33">
        <v>414486.5</v>
      </c>
      <c r="E13" s="33">
        <v>331174.62</v>
      </c>
      <c r="F13" s="33">
        <v>331174.62</v>
      </c>
      <c r="G13" s="33">
        <v>358945.25</v>
      </c>
      <c r="H13" s="33">
        <v>358945.25</v>
      </c>
      <c r="I13" s="33">
        <v>358945.25</v>
      </c>
      <c r="J13" s="33">
        <v>358945.25</v>
      </c>
      <c r="K13" s="33">
        <v>358945.25</v>
      </c>
      <c r="L13" s="33">
        <v>358945.25</v>
      </c>
      <c r="M13" s="33">
        <v>358945.25</v>
      </c>
      <c r="N13" s="33">
        <f t="shared" si="2"/>
        <v>358945.25</v>
      </c>
      <c r="O13" s="33">
        <f t="shared" si="3"/>
        <v>358945.25999999978</v>
      </c>
      <c r="P13"/>
      <c r="Q13"/>
      <c r="R13" s="28"/>
      <c r="S13" s="28"/>
      <c r="T13" s="41"/>
    </row>
    <row r="14" spans="1:20" s="29" customFormat="1" ht="19.5" customHeight="1">
      <c r="A14" s="39">
        <v>5</v>
      </c>
      <c r="B14" s="27" t="s">
        <v>4</v>
      </c>
      <c r="C14" s="32">
        <v>379411</v>
      </c>
      <c r="D14" s="33">
        <v>32219.33</v>
      </c>
      <c r="E14" s="33">
        <v>31316.7</v>
      </c>
      <c r="F14" s="33">
        <v>31316.7</v>
      </c>
      <c r="G14" s="33">
        <v>31617.58</v>
      </c>
      <c r="H14" s="33">
        <v>31617.58</v>
      </c>
      <c r="I14" s="33">
        <v>31617.58</v>
      </c>
      <c r="J14" s="33">
        <v>31617.58</v>
      </c>
      <c r="K14" s="33">
        <v>31617.58</v>
      </c>
      <c r="L14" s="33">
        <v>31617.58</v>
      </c>
      <c r="M14" s="33">
        <v>31617.58</v>
      </c>
      <c r="N14" s="33">
        <f t="shared" si="2"/>
        <v>31617.58</v>
      </c>
      <c r="O14" s="33">
        <f t="shared" si="3"/>
        <v>31617.629999999888</v>
      </c>
      <c r="P14"/>
      <c r="Q14"/>
      <c r="R14" s="28"/>
      <c r="S14" s="28"/>
      <c r="T14" s="41"/>
    </row>
    <row r="15" spans="1:20" s="29" customFormat="1">
      <c r="A15" s="39">
        <v>6</v>
      </c>
      <c r="B15" s="27" t="s">
        <v>36</v>
      </c>
      <c r="C15" s="32">
        <v>307456</v>
      </c>
      <c r="D15" s="33">
        <v>30918.75</v>
      </c>
      <c r="E15" s="33">
        <v>24518.62</v>
      </c>
      <c r="F15" s="33">
        <v>24518.62</v>
      </c>
      <c r="G15" s="33">
        <v>26652</v>
      </c>
      <c r="H15" s="33">
        <v>26652</v>
      </c>
      <c r="I15" s="33">
        <v>24735</v>
      </c>
      <c r="J15" s="33">
        <v>24735</v>
      </c>
      <c r="K15" s="33">
        <v>24735</v>
      </c>
      <c r="L15" s="33">
        <v>24735</v>
      </c>
      <c r="M15" s="33">
        <v>24735</v>
      </c>
      <c r="N15" s="33">
        <f>ROUND((C15-D15-E15-F15-G15-H15-I15-J15-K15-L15-M15)/2,2)</f>
        <v>25260.51</v>
      </c>
      <c r="O15" s="33">
        <f t="shared" si="3"/>
        <v>25260.500000000011</v>
      </c>
      <c r="P15"/>
      <c r="Q15"/>
      <c r="R15" s="28"/>
      <c r="S15" s="28"/>
      <c r="T15" s="41"/>
    </row>
    <row r="16" spans="1:20" s="29" customFormat="1" ht="30">
      <c r="A16" s="39">
        <v>7</v>
      </c>
      <c r="B16" s="27" t="s">
        <v>5</v>
      </c>
      <c r="C16" s="32">
        <v>998082</v>
      </c>
      <c r="D16" s="33">
        <v>83173.5</v>
      </c>
      <c r="E16" s="33">
        <v>83173.5</v>
      </c>
      <c r="F16" s="33">
        <v>83173.5</v>
      </c>
      <c r="G16" s="33">
        <v>83173.5</v>
      </c>
      <c r="H16" s="33">
        <v>83173.5</v>
      </c>
      <c r="I16" s="33">
        <v>83173.5</v>
      </c>
      <c r="J16" s="33">
        <v>83173.5</v>
      </c>
      <c r="K16" s="33">
        <v>83173.5</v>
      </c>
      <c r="L16" s="33">
        <v>83173.5</v>
      </c>
      <c r="M16" s="33">
        <v>83173.5</v>
      </c>
      <c r="N16" s="33">
        <f t="shared" si="2"/>
        <v>83173.5</v>
      </c>
      <c r="O16" s="33">
        <f t="shared" si="3"/>
        <v>83173.5</v>
      </c>
      <c r="P16"/>
      <c r="Q16"/>
      <c r="R16" s="28"/>
      <c r="S16" s="28"/>
      <c r="T16" s="41"/>
    </row>
    <row r="17" spans="1:20" s="29" customFormat="1">
      <c r="A17" s="39">
        <v>8</v>
      </c>
      <c r="B17" s="27" t="s">
        <v>6</v>
      </c>
      <c r="C17" s="32">
        <v>6308566</v>
      </c>
      <c r="D17" s="33">
        <v>550544.92000000004</v>
      </c>
      <c r="E17" s="33">
        <v>437826.79</v>
      </c>
      <c r="F17" s="33">
        <v>437826.79</v>
      </c>
      <c r="G17" s="33">
        <v>482183</v>
      </c>
      <c r="H17" s="33">
        <v>482183</v>
      </c>
      <c r="I17" s="33">
        <v>482183</v>
      </c>
      <c r="J17" s="33">
        <v>482183</v>
      </c>
      <c r="K17" s="33">
        <v>482183</v>
      </c>
      <c r="L17" s="33">
        <v>482183</v>
      </c>
      <c r="M17" s="33">
        <v>482183</v>
      </c>
      <c r="N17" s="33">
        <f>ROUND((C17-D17-E17-F17-G17-H17-I17-J17-K17-L17-M17)/2,2)</f>
        <v>753543.25</v>
      </c>
      <c r="O17" s="33">
        <f t="shared" si="3"/>
        <v>753543.25</v>
      </c>
      <c r="P17"/>
      <c r="Q17"/>
      <c r="R17" s="28"/>
      <c r="S17" s="28"/>
      <c r="T17" s="41"/>
    </row>
    <row r="18" spans="1:20" s="29" customFormat="1" ht="30">
      <c r="A18" s="39">
        <v>9</v>
      </c>
      <c r="B18" s="27" t="s">
        <v>7</v>
      </c>
      <c r="C18" s="32">
        <v>1833988</v>
      </c>
      <c r="D18" s="33">
        <v>177244.58</v>
      </c>
      <c r="E18" s="33">
        <v>140626.20000000001</v>
      </c>
      <c r="F18" s="33">
        <v>140626.20000000001</v>
      </c>
      <c r="G18" s="33">
        <v>152832.32999999999</v>
      </c>
      <c r="H18" s="33">
        <v>152832.32999999999</v>
      </c>
      <c r="I18" s="33">
        <v>152832.32999999999</v>
      </c>
      <c r="J18" s="33">
        <v>152832.32999999999</v>
      </c>
      <c r="K18" s="33">
        <v>152832.32999999999</v>
      </c>
      <c r="L18" s="33">
        <v>152832.32999999999</v>
      </c>
      <c r="M18" s="33">
        <v>152832.32999999999</v>
      </c>
      <c r="N18" s="33">
        <f t="shared" si="2"/>
        <v>152832.32999999999</v>
      </c>
      <c r="O18" s="33">
        <f t="shared" si="3"/>
        <v>152832.38000000009</v>
      </c>
      <c r="P18"/>
      <c r="Q18"/>
      <c r="R18" s="28"/>
      <c r="S18" s="28"/>
      <c r="T18" s="41"/>
    </row>
    <row r="19" spans="1:20" s="29" customFormat="1">
      <c r="A19" s="39">
        <v>10</v>
      </c>
      <c r="B19" s="27" t="s">
        <v>8</v>
      </c>
      <c r="C19" s="32">
        <v>2020873</v>
      </c>
      <c r="D19" s="33">
        <v>152312.67000000001</v>
      </c>
      <c r="E19" s="33">
        <v>122568.54</v>
      </c>
      <c r="F19" s="33">
        <v>122568.54</v>
      </c>
      <c r="G19" s="33">
        <v>132483.25</v>
      </c>
      <c r="H19" s="33">
        <v>132483.25</v>
      </c>
      <c r="I19" s="33">
        <v>132483.25</v>
      </c>
      <c r="J19" s="33">
        <v>197000.75</v>
      </c>
      <c r="K19" s="33">
        <v>205191.15</v>
      </c>
      <c r="L19" s="33">
        <v>205191.15</v>
      </c>
      <c r="M19" s="33">
        <v>206196.82</v>
      </c>
      <c r="N19" s="33">
        <f t="shared" si="2"/>
        <v>206196.82</v>
      </c>
      <c r="O19" s="33">
        <f t="shared" si="3"/>
        <v>206196.80999999994</v>
      </c>
      <c r="P19"/>
      <c r="Q19"/>
      <c r="R19" s="28"/>
      <c r="S19" s="28"/>
      <c r="T19" s="41"/>
    </row>
    <row r="20" spans="1:20" s="29" customFormat="1">
      <c r="A20" s="39">
        <v>11</v>
      </c>
      <c r="B20" s="27" t="s">
        <v>9</v>
      </c>
      <c r="C20" s="32">
        <v>7938088</v>
      </c>
      <c r="D20" s="33">
        <v>668168.82999999996</v>
      </c>
      <c r="E20" s="33">
        <v>661997.59</v>
      </c>
      <c r="F20" s="33">
        <v>661997.59</v>
      </c>
      <c r="G20" s="33">
        <v>664054.67000000004</v>
      </c>
      <c r="H20" s="33">
        <v>664054.67000000004</v>
      </c>
      <c r="I20" s="33">
        <v>664054.67000000004</v>
      </c>
      <c r="J20" s="33">
        <v>664054.67000000004</v>
      </c>
      <c r="K20" s="33">
        <v>664054.67000000004</v>
      </c>
      <c r="L20" s="33">
        <v>664054.67000000004</v>
      </c>
      <c r="M20" s="33">
        <v>653865.31999999995</v>
      </c>
      <c r="N20" s="33">
        <f t="shared" si="2"/>
        <v>653865.31999999995</v>
      </c>
      <c r="O20" s="33">
        <f t="shared" si="3"/>
        <v>653865.33000000089</v>
      </c>
      <c r="P20"/>
      <c r="Q20"/>
      <c r="R20" s="28"/>
      <c r="S20" s="28"/>
      <c r="T20" s="41"/>
    </row>
    <row r="21" spans="1:20" s="29" customFormat="1">
      <c r="A21" s="39">
        <v>12</v>
      </c>
      <c r="B21" s="27" t="s">
        <v>10</v>
      </c>
      <c r="C21" s="32">
        <v>5575593</v>
      </c>
      <c r="D21" s="33">
        <v>438458.17</v>
      </c>
      <c r="E21" s="33">
        <v>413147.29</v>
      </c>
      <c r="F21" s="33">
        <v>437063.29</v>
      </c>
      <c r="G21" s="33">
        <v>468353.25</v>
      </c>
      <c r="H21" s="33">
        <v>468353.25</v>
      </c>
      <c r="I21" s="33">
        <v>468353.25</v>
      </c>
      <c r="J21" s="33">
        <v>468353.25</v>
      </c>
      <c r="K21" s="33">
        <v>468353.25</v>
      </c>
      <c r="L21" s="33">
        <v>468353.25</v>
      </c>
      <c r="M21" s="33">
        <v>492268.25</v>
      </c>
      <c r="N21" s="33">
        <f t="shared" ref="N21" si="4">M21</f>
        <v>492268.25</v>
      </c>
      <c r="O21" s="33">
        <f>C21-D21-E21-F21-G21-H21-I21-J21-K21-L21-M21-N21</f>
        <v>492268.25</v>
      </c>
      <c r="P21"/>
      <c r="Q21"/>
      <c r="R21" s="28"/>
      <c r="S21" s="28"/>
      <c r="T21" s="41"/>
    </row>
    <row r="22" spans="1:20" s="29" customFormat="1">
      <c r="A22" s="39">
        <v>13</v>
      </c>
      <c r="B22" s="27" t="s">
        <v>11</v>
      </c>
      <c r="C22" s="32">
        <v>2487294</v>
      </c>
      <c r="D22" s="33">
        <v>227471.5</v>
      </c>
      <c r="E22" s="33">
        <v>194421.88</v>
      </c>
      <c r="F22" s="33">
        <v>194421.88</v>
      </c>
      <c r="G22" s="33">
        <v>205438.42</v>
      </c>
      <c r="H22" s="33">
        <v>205438.42</v>
      </c>
      <c r="I22" s="33">
        <v>205438.42</v>
      </c>
      <c r="J22" s="33">
        <v>209110.58</v>
      </c>
      <c r="K22" s="33">
        <v>209110.58</v>
      </c>
      <c r="L22" s="33">
        <v>209110.58</v>
      </c>
      <c r="M22" s="33">
        <v>209110.58</v>
      </c>
      <c r="N22" s="33">
        <f t="shared" si="2"/>
        <v>209110.58</v>
      </c>
      <c r="O22" s="33">
        <f t="shared" si="3"/>
        <v>209110.58000000063</v>
      </c>
      <c r="P22"/>
      <c r="Q22"/>
      <c r="R22" s="28"/>
      <c r="S22" s="28"/>
      <c r="T22" s="41"/>
    </row>
    <row r="23" spans="1:20" s="29" customFormat="1">
      <c r="A23" s="39">
        <v>14</v>
      </c>
      <c r="B23" s="27" t="s">
        <v>14</v>
      </c>
      <c r="C23" s="32">
        <v>5887492</v>
      </c>
      <c r="D23" s="33">
        <v>476034.75</v>
      </c>
      <c r="E23" s="33">
        <v>445298.5</v>
      </c>
      <c r="F23" s="33">
        <v>445298.5</v>
      </c>
      <c r="G23" s="33">
        <v>508165</v>
      </c>
      <c r="H23" s="33">
        <v>508165</v>
      </c>
      <c r="I23" s="33">
        <v>508165</v>
      </c>
      <c r="J23" s="33">
        <v>490624.21</v>
      </c>
      <c r="K23" s="33">
        <v>490624.21</v>
      </c>
      <c r="L23" s="33">
        <v>490624.21</v>
      </c>
      <c r="M23" s="33">
        <v>508164.21</v>
      </c>
      <c r="N23" s="33">
        <f t="shared" si="2"/>
        <v>508164.21</v>
      </c>
      <c r="O23" s="33">
        <f t="shared" si="3"/>
        <v>508164.20000000013</v>
      </c>
      <c r="P23"/>
      <c r="Q23"/>
      <c r="R23" s="28"/>
      <c r="S23" s="28"/>
      <c r="T23" s="41"/>
    </row>
    <row r="24" spans="1:20" s="29" customFormat="1">
      <c r="A24" s="39">
        <v>15</v>
      </c>
      <c r="B24" s="27" t="s">
        <v>37</v>
      </c>
      <c r="C24" s="32">
        <v>109709</v>
      </c>
      <c r="D24" s="33">
        <v>10535.92</v>
      </c>
      <c r="E24" s="33">
        <v>8802.5300000000007</v>
      </c>
      <c r="F24" s="33">
        <v>8802.5300000000007</v>
      </c>
      <c r="G24" s="33">
        <v>9380.33</v>
      </c>
      <c r="H24" s="33">
        <v>9380.33</v>
      </c>
      <c r="I24" s="33">
        <v>9380.33</v>
      </c>
      <c r="J24" s="33">
        <v>8904.51</v>
      </c>
      <c r="K24" s="33">
        <v>8904.51</v>
      </c>
      <c r="L24" s="33">
        <v>8904.51</v>
      </c>
      <c r="M24" s="33">
        <v>8904.51</v>
      </c>
      <c r="N24" s="33">
        <f t="shared" si="2"/>
        <v>8904.51</v>
      </c>
      <c r="O24" s="33">
        <f t="shared" si="3"/>
        <v>8904.4799999999905</v>
      </c>
      <c r="P24"/>
      <c r="Q24"/>
      <c r="R24" s="28"/>
      <c r="S24" s="28"/>
      <c r="T24" s="41"/>
    </row>
    <row r="25" spans="1:20" s="29" customFormat="1">
      <c r="A25" s="39">
        <v>16</v>
      </c>
      <c r="B25" s="27" t="s">
        <v>12</v>
      </c>
      <c r="C25" s="32">
        <v>244286</v>
      </c>
      <c r="D25" s="33">
        <v>22994.75</v>
      </c>
      <c r="E25" s="33">
        <v>19038.38</v>
      </c>
      <c r="F25" s="33">
        <v>19038.38</v>
      </c>
      <c r="G25" s="33">
        <v>20357.169999999998</v>
      </c>
      <c r="H25" s="33">
        <v>20357.169999999998</v>
      </c>
      <c r="I25" s="33">
        <v>20357.169999999998</v>
      </c>
      <c r="J25" s="33">
        <v>20357.169999999998</v>
      </c>
      <c r="K25" s="33">
        <v>20357.169999999998</v>
      </c>
      <c r="L25" s="33">
        <v>20357.169999999998</v>
      </c>
      <c r="M25" s="33">
        <v>20357.169999999998</v>
      </c>
      <c r="N25" s="33">
        <f t="shared" si="2"/>
        <v>20357.169999999998</v>
      </c>
      <c r="O25" s="33">
        <f t="shared" si="3"/>
        <v>20357.130000000034</v>
      </c>
      <c r="P25"/>
      <c r="Q25"/>
      <c r="R25" s="28"/>
      <c r="S25" s="28"/>
      <c r="T25" s="41"/>
    </row>
    <row r="26" spans="1:20" s="29" customFormat="1">
      <c r="A26" s="39">
        <v>17</v>
      </c>
      <c r="B26" s="27" t="s">
        <v>13</v>
      </c>
      <c r="C26" s="32">
        <v>2820022</v>
      </c>
      <c r="D26" s="33">
        <v>266980</v>
      </c>
      <c r="E26" s="33">
        <v>221243.87</v>
      </c>
      <c r="F26" s="33">
        <v>221243.87</v>
      </c>
      <c r="G26" s="33">
        <v>233961</v>
      </c>
      <c r="H26" s="33">
        <v>233961</v>
      </c>
      <c r="I26" s="33">
        <v>233961</v>
      </c>
      <c r="J26" s="33">
        <v>233961</v>
      </c>
      <c r="K26" s="33">
        <v>233961</v>
      </c>
      <c r="L26" s="33">
        <v>233961</v>
      </c>
      <c r="M26" s="33">
        <v>235596.09</v>
      </c>
      <c r="N26" s="33">
        <f t="shared" si="2"/>
        <v>235596.09</v>
      </c>
      <c r="O26" s="33">
        <f t="shared" si="3"/>
        <v>235596.07999999981</v>
      </c>
      <c r="P26"/>
      <c r="Q26"/>
      <c r="R26" s="28"/>
      <c r="S26" s="28"/>
      <c r="T26" s="41"/>
    </row>
    <row r="27" spans="1:20" s="22" customFormat="1" ht="23.25" customHeight="1">
      <c r="A27" s="56" t="s">
        <v>15</v>
      </c>
      <c r="B27" s="57"/>
      <c r="C27" s="21">
        <f>SUM(C10:C26)</f>
        <v>46207852</v>
      </c>
      <c r="D27" s="21">
        <f>SUM(D10:D26)</f>
        <v>4029166.26</v>
      </c>
      <c r="E27" s="21">
        <f>SUM(E10:E26)</f>
        <v>3521383.0999999996</v>
      </c>
      <c r="F27" s="21">
        <f>SUM(F10:F26)</f>
        <v>3554902.4299999997</v>
      </c>
      <c r="G27" s="21">
        <f>SUM(G10:G26)</f>
        <v>3792524.67</v>
      </c>
      <c r="H27" s="21">
        <f t="shared" ref="H27:N27" si="5">SUM(H10:H26)</f>
        <v>3791912.67</v>
      </c>
      <c r="I27" s="21">
        <f t="shared" si="5"/>
        <v>3789995.67</v>
      </c>
      <c r="J27" s="21">
        <f t="shared" si="5"/>
        <v>3840168.7199999997</v>
      </c>
      <c r="K27" s="21">
        <f t="shared" si="5"/>
        <v>3848359.1199999996</v>
      </c>
      <c r="L27" s="21">
        <f t="shared" si="5"/>
        <v>3848359.1199999996</v>
      </c>
      <c r="M27" s="21">
        <f t="shared" si="5"/>
        <v>3882436.2499999995</v>
      </c>
      <c r="N27" s="21">
        <f t="shared" si="5"/>
        <v>4154322.01</v>
      </c>
      <c r="O27" s="21">
        <f>SUM(O10:O26)</f>
        <v>4154321.9800000014</v>
      </c>
      <c r="P27"/>
      <c r="Q27"/>
      <c r="S27" s="28"/>
    </row>
    <row r="28" spans="1:20">
      <c r="G28" s="24"/>
      <c r="O28" s="23"/>
    </row>
    <row r="29" spans="1:20"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20">
      <c r="C30" s="25"/>
      <c r="F30" s="40"/>
      <c r="G30" s="24"/>
      <c r="H30" s="24"/>
    </row>
    <row r="31" spans="1:20">
      <c r="C31" s="42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</row>
    <row r="32" spans="1:20">
      <c r="C32" s="42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</row>
    <row r="33" spans="3:17">
      <c r="E33" s="24"/>
    </row>
    <row r="34" spans="3:17"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3:17">
      <c r="C35" s="42"/>
      <c r="O35" s="23"/>
      <c r="P35" s="23"/>
      <c r="Q35" s="23"/>
    </row>
    <row r="38" spans="3:17">
      <c r="D38" s="44"/>
      <c r="G38" s="19"/>
      <c r="H38" s="19"/>
      <c r="I38" s="19"/>
      <c r="J38" s="19"/>
      <c r="K38" s="19"/>
      <c r="L38" s="19"/>
    </row>
    <row r="41" spans="3:17">
      <c r="C41" s="25"/>
    </row>
    <row r="42" spans="3:17">
      <c r="C42" s="42"/>
    </row>
  </sheetData>
  <mergeCells count="9">
    <mergeCell ref="A27:B27"/>
    <mergeCell ref="C8:O8"/>
    <mergeCell ref="N1:O1"/>
    <mergeCell ref="L2:O2"/>
    <mergeCell ref="B3:O3"/>
    <mergeCell ref="A8:A9"/>
    <mergeCell ref="B8:B9"/>
    <mergeCell ref="M5:O5"/>
    <mergeCell ref="L6:O6"/>
  </mergeCells>
  <pageMargins left="0.11811023622047245" right="0.11811023622047245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2"/>
  <sheetViews>
    <sheetView zoomScale="90" zoomScaleNormal="90" workbookViewId="0">
      <selection activeCell="N14" sqref="N14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15" width="16.5703125" bestFit="1" customWidth="1"/>
    <col min="16" max="16" width="15.42578125" customWidth="1"/>
    <col min="17" max="17" width="5.28515625" customWidth="1"/>
    <col min="18" max="18" width="13.5703125" customWidth="1"/>
    <col min="19" max="19" width="14.7109375" customWidth="1"/>
  </cols>
  <sheetData>
    <row r="1" spans="1:19">
      <c r="O1" s="20" t="str">
        <f>согаз!N1</f>
        <v>Приложение 9</v>
      </c>
      <c r="P1" s="25"/>
      <c r="Q1" s="25"/>
    </row>
    <row r="2" spans="1:19" ht="51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2" t="str">
        <f>макс!L2</f>
        <v>Утверждено на заседании Комиссии по разработке        Территориальной программы ОМС от  26.11.2025г.</v>
      </c>
      <c r="M2" s="62"/>
      <c r="N2" s="62"/>
      <c r="O2" s="62"/>
      <c r="P2" s="25"/>
      <c r="Q2" s="25"/>
    </row>
    <row r="3" spans="1:19" ht="18.75">
      <c r="A3" s="12"/>
      <c r="B3" s="63" t="s">
        <v>39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25"/>
      <c r="Q3" s="25"/>
    </row>
    <row r="4" spans="1:19" ht="21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  <c r="P4" s="25"/>
      <c r="Q4" s="25"/>
    </row>
    <row r="5" spans="1:19" ht="15" customHeight="1">
      <c r="A5" s="64" t="s">
        <v>0</v>
      </c>
      <c r="B5" s="66" t="s">
        <v>32</v>
      </c>
      <c r="C5" s="58" t="s">
        <v>38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  <c r="P5" s="25"/>
      <c r="Q5" s="25"/>
    </row>
    <row r="6" spans="1:19">
      <c r="A6" s="65"/>
      <c r="B6" s="67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  <c r="P6" s="25"/>
      <c r="Q6" s="25"/>
    </row>
    <row r="7" spans="1:19" s="29" customFormat="1">
      <c r="A7" s="39">
        <v>1</v>
      </c>
      <c r="B7" s="27" t="s">
        <v>1</v>
      </c>
      <c r="C7" s="32">
        <v>1015496</v>
      </c>
      <c r="D7" s="33">
        <v>98260.92</v>
      </c>
      <c r="E7" s="33">
        <v>77806.5</v>
      </c>
      <c r="F7" s="33">
        <v>77806.509999999995</v>
      </c>
      <c r="G7" s="33">
        <v>84624.68</v>
      </c>
      <c r="H7" s="33">
        <v>84624.68</v>
      </c>
      <c r="I7" s="33">
        <v>84624.68</v>
      </c>
      <c r="J7" s="33">
        <v>84624.68</v>
      </c>
      <c r="K7" s="33">
        <v>84624.68</v>
      </c>
      <c r="L7" s="33">
        <v>84624.68</v>
      </c>
      <c r="M7" s="33">
        <v>84624.68</v>
      </c>
      <c r="N7" s="33">
        <f t="shared" ref="N7" si="0">M7</f>
        <v>84624.68</v>
      </c>
      <c r="O7" s="33">
        <f>C7-D7-E7-F7-G7-H7-I7-J7-K7-L7-M7-N7</f>
        <v>84624.63</v>
      </c>
      <c r="P7" s="25"/>
      <c r="Q7" s="25"/>
      <c r="R7" s="28"/>
      <c r="S7" s="28"/>
    </row>
    <row r="8" spans="1:19" s="41" customFormat="1">
      <c r="A8" s="45">
        <v>2</v>
      </c>
      <c r="B8" s="46" t="s">
        <v>35</v>
      </c>
      <c r="C8" s="47">
        <v>34655592</v>
      </c>
      <c r="D8" s="48">
        <v>3217377.17</v>
      </c>
      <c r="E8" s="48">
        <v>2754489.39</v>
      </c>
      <c r="F8" s="48">
        <v>3007008</v>
      </c>
      <c r="G8" s="48">
        <v>2866370</v>
      </c>
      <c r="H8" s="48">
        <v>2850288</v>
      </c>
      <c r="I8" s="48">
        <v>2850288</v>
      </c>
      <c r="J8" s="48">
        <v>2850288</v>
      </c>
      <c r="K8" s="33">
        <v>2850288</v>
      </c>
      <c r="L8" s="33">
        <v>2850288</v>
      </c>
      <c r="M8" s="33">
        <v>2852969.15</v>
      </c>
      <c r="N8" s="33">
        <f t="shared" ref="N8:N23" si="1">M8</f>
        <v>2852969.15</v>
      </c>
      <c r="O8" s="33">
        <f t="shared" ref="O8:O23" si="2">C8-D8-E8-F8-G8-H8-I8-J8-K8-L8-M8-N8</f>
        <v>2852969.1399999973</v>
      </c>
      <c r="P8" s="25"/>
      <c r="Q8" s="25"/>
      <c r="R8" s="28"/>
      <c r="S8" s="28"/>
    </row>
    <row r="9" spans="1:19" s="29" customFormat="1">
      <c r="A9" s="39">
        <v>3</v>
      </c>
      <c r="B9" s="27" t="s">
        <v>2</v>
      </c>
      <c r="C9" s="32">
        <v>18277959</v>
      </c>
      <c r="D9" s="33">
        <v>1763693.42</v>
      </c>
      <c r="E9" s="33">
        <v>1456072.52</v>
      </c>
      <c r="F9" s="33">
        <v>1456072.52</v>
      </c>
      <c r="G9" s="33">
        <v>1502948</v>
      </c>
      <c r="H9" s="33">
        <v>1502948</v>
      </c>
      <c r="I9" s="33">
        <v>1502948</v>
      </c>
      <c r="J9" s="33">
        <v>1502948</v>
      </c>
      <c r="K9" s="33">
        <v>1502948</v>
      </c>
      <c r="L9" s="33">
        <v>1502948</v>
      </c>
      <c r="M9" s="33">
        <v>1528144.18</v>
      </c>
      <c r="N9" s="33">
        <f t="shared" si="1"/>
        <v>1528144.18</v>
      </c>
      <c r="O9" s="33">
        <f t="shared" si="2"/>
        <v>1528144.1800000013</v>
      </c>
      <c r="P9" s="25"/>
      <c r="Q9" s="25"/>
      <c r="R9" s="28"/>
      <c r="S9" s="28"/>
    </row>
    <row r="10" spans="1:19" s="29" customFormat="1">
      <c r="A10" s="39">
        <v>4</v>
      </c>
      <c r="B10" s="27" t="s">
        <v>3</v>
      </c>
      <c r="C10" s="32">
        <v>1416643</v>
      </c>
      <c r="D10" s="33">
        <v>136320.5</v>
      </c>
      <c r="E10" s="33">
        <v>108920.09</v>
      </c>
      <c r="F10" s="33">
        <v>108920.06</v>
      </c>
      <c r="G10" s="33">
        <v>118053.59</v>
      </c>
      <c r="H10" s="33">
        <v>118053.59</v>
      </c>
      <c r="I10" s="33">
        <v>118053.59</v>
      </c>
      <c r="J10" s="33">
        <v>118053.59</v>
      </c>
      <c r="K10" s="33">
        <v>118053.59</v>
      </c>
      <c r="L10" s="33">
        <v>118053.59</v>
      </c>
      <c r="M10" s="33">
        <v>118053.6</v>
      </c>
      <c r="N10" s="33">
        <f t="shared" si="1"/>
        <v>118053.6</v>
      </c>
      <c r="O10" s="33">
        <f t="shared" si="2"/>
        <v>118053.61000000004</v>
      </c>
      <c r="P10" s="25"/>
      <c r="Q10" s="25"/>
      <c r="R10" s="28"/>
      <c r="S10" s="28"/>
    </row>
    <row r="11" spans="1:19" s="29" customFormat="1" ht="19.5" customHeight="1">
      <c r="A11" s="39">
        <v>5</v>
      </c>
      <c r="B11" s="27" t="s">
        <v>4</v>
      </c>
      <c r="C11" s="32">
        <v>12864091</v>
      </c>
      <c r="D11" s="33">
        <v>1092410.58</v>
      </c>
      <c r="E11" s="33">
        <v>1061806.1700000002</v>
      </c>
      <c r="F11" s="33">
        <v>1061806.1300000001</v>
      </c>
      <c r="G11" s="33">
        <v>1072007.6300000001</v>
      </c>
      <c r="H11" s="33">
        <v>1072007.6300000001</v>
      </c>
      <c r="I11" s="33">
        <v>1072007.6300000001</v>
      </c>
      <c r="J11" s="33">
        <v>1072007.6300000001</v>
      </c>
      <c r="K11" s="33">
        <v>1072007.6300000001</v>
      </c>
      <c r="L11" s="33">
        <v>1072007.6300000001</v>
      </c>
      <c r="M11" s="33">
        <v>1072007.6300000001</v>
      </c>
      <c r="N11" s="33">
        <f t="shared" si="1"/>
        <v>1072007.6300000001</v>
      </c>
      <c r="O11" s="33">
        <f t="shared" si="2"/>
        <v>1072007.0799999989</v>
      </c>
      <c r="P11" s="25"/>
      <c r="Q11" s="25"/>
      <c r="R11" s="28"/>
      <c r="S11" s="28"/>
    </row>
    <row r="12" spans="1:19" s="29" customFormat="1">
      <c r="A12" s="39">
        <v>6</v>
      </c>
      <c r="B12" s="27" t="s">
        <v>36</v>
      </c>
      <c r="C12" s="32">
        <v>991189</v>
      </c>
      <c r="D12" s="33">
        <v>99677.08</v>
      </c>
      <c r="E12" s="33">
        <v>79043.930000000008</v>
      </c>
      <c r="F12" s="33">
        <v>79043.900000000009</v>
      </c>
      <c r="G12" s="33">
        <v>85921.68</v>
      </c>
      <c r="H12" s="33">
        <v>85921.68</v>
      </c>
      <c r="I12" s="33">
        <v>79741.679999999993</v>
      </c>
      <c r="J12" s="33">
        <v>79741.679999999993</v>
      </c>
      <c r="K12" s="33">
        <v>79741.679999999993</v>
      </c>
      <c r="L12" s="33">
        <v>79741.679999999993</v>
      </c>
      <c r="M12" s="33">
        <v>79741.679999999993</v>
      </c>
      <c r="N12" s="33">
        <f>ROUND((C12-D12-E12-F12-G12-H12-I12-J12-K12-L12-M12)/2,2)</f>
        <v>81436.17</v>
      </c>
      <c r="O12" s="33">
        <f t="shared" si="2"/>
        <v>81436.160000000018</v>
      </c>
      <c r="P12" s="25"/>
      <c r="Q12" s="25"/>
      <c r="R12" s="28"/>
      <c r="S12" s="28"/>
    </row>
    <row r="13" spans="1:19" s="29" customFormat="1" ht="30">
      <c r="A13" s="39">
        <v>7</v>
      </c>
      <c r="B13" s="27" t="s">
        <v>5</v>
      </c>
      <c r="C13" s="32">
        <v>3282827</v>
      </c>
      <c r="D13" s="33">
        <v>273568.92</v>
      </c>
      <c r="E13" s="33">
        <v>273568.98</v>
      </c>
      <c r="F13" s="33">
        <v>273568.94999999995</v>
      </c>
      <c r="G13" s="33">
        <v>273568.95</v>
      </c>
      <c r="H13" s="33">
        <v>273568.95</v>
      </c>
      <c r="I13" s="33">
        <v>273568.95</v>
      </c>
      <c r="J13" s="33">
        <v>273568.95</v>
      </c>
      <c r="K13" s="33">
        <v>273568.95</v>
      </c>
      <c r="L13" s="33">
        <v>273568.95</v>
      </c>
      <c r="M13" s="33">
        <v>273568.95</v>
      </c>
      <c r="N13" s="33">
        <f t="shared" si="1"/>
        <v>273568.95</v>
      </c>
      <c r="O13" s="33">
        <f t="shared" si="2"/>
        <v>273568.55000000045</v>
      </c>
      <c r="P13" s="25"/>
      <c r="Q13" s="25"/>
      <c r="R13" s="28"/>
      <c r="S13" s="28"/>
    </row>
    <row r="14" spans="1:19" s="29" customFormat="1">
      <c r="A14" s="39">
        <v>8</v>
      </c>
      <c r="B14" s="27" t="s">
        <v>6</v>
      </c>
      <c r="C14" s="32">
        <v>1108089</v>
      </c>
      <c r="D14" s="33">
        <v>96702.25</v>
      </c>
      <c r="E14" s="33">
        <v>76903.41</v>
      </c>
      <c r="F14" s="33">
        <v>76903.400000000009</v>
      </c>
      <c r="G14" s="33">
        <v>84695</v>
      </c>
      <c r="H14" s="33">
        <v>84695</v>
      </c>
      <c r="I14" s="33">
        <v>84695</v>
      </c>
      <c r="J14" s="33">
        <v>84695</v>
      </c>
      <c r="K14" s="33">
        <v>84695</v>
      </c>
      <c r="L14" s="33">
        <v>84695</v>
      </c>
      <c r="M14" s="33">
        <v>84695</v>
      </c>
      <c r="N14" s="33">
        <f>ROUND((C14-D14-E14-F14-G14-H14-I14-J14-K14-L14-M14)/2,2)+0.08</f>
        <v>132357.54999999999</v>
      </c>
      <c r="O14" s="33">
        <f t="shared" si="2"/>
        <v>132357.38999999996</v>
      </c>
      <c r="P14" s="25"/>
      <c r="Q14" s="25"/>
      <c r="R14" s="28"/>
      <c r="S14" s="28"/>
    </row>
    <row r="15" spans="1:19" s="29" customFormat="1" ht="30">
      <c r="A15" s="39">
        <v>9</v>
      </c>
      <c r="B15" s="27" t="s">
        <v>7</v>
      </c>
      <c r="C15" s="32">
        <v>2331506</v>
      </c>
      <c r="D15" s="33">
        <v>225326.92</v>
      </c>
      <c r="E15" s="33">
        <v>178774.65</v>
      </c>
      <c r="F15" s="33">
        <v>178774.65</v>
      </c>
      <c r="G15" s="33">
        <v>194292.12000000002</v>
      </c>
      <c r="H15" s="33">
        <v>194292.12000000002</v>
      </c>
      <c r="I15" s="33">
        <v>194292.12000000002</v>
      </c>
      <c r="J15" s="33">
        <v>194292.12000000002</v>
      </c>
      <c r="K15" s="33">
        <v>194292.12000000002</v>
      </c>
      <c r="L15" s="33">
        <v>194292.12000000002</v>
      </c>
      <c r="M15" s="33">
        <v>194292.12000000002</v>
      </c>
      <c r="N15" s="33">
        <f t="shared" si="1"/>
        <v>194292.12000000002</v>
      </c>
      <c r="O15" s="33">
        <f t="shared" si="2"/>
        <v>194292.81999999992</v>
      </c>
      <c r="P15" s="25"/>
      <c r="Q15" s="25"/>
      <c r="R15" s="28"/>
      <c r="S15" s="28"/>
    </row>
    <row r="16" spans="1:19" s="29" customFormat="1">
      <c r="A16" s="39">
        <v>10</v>
      </c>
      <c r="B16" s="27" t="s">
        <v>8</v>
      </c>
      <c r="C16" s="32">
        <v>15231584</v>
      </c>
      <c r="D16" s="33">
        <v>1148000.5</v>
      </c>
      <c r="E16" s="33">
        <v>923815.41</v>
      </c>
      <c r="F16" s="33">
        <v>923815.35</v>
      </c>
      <c r="G16" s="33">
        <v>998543.84</v>
      </c>
      <c r="H16" s="33">
        <v>998543.84</v>
      </c>
      <c r="I16" s="33">
        <v>998543.84</v>
      </c>
      <c r="J16" s="33">
        <v>1484819.54</v>
      </c>
      <c r="K16" s="33">
        <v>1546551.54</v>
      </c>
      <c r="L16" s="33">
        <v>1546551.54</v>
      </c>
      <c r="M16" s="33">
        <v>1554132.87</v>
      </c>
      <c r="N16" s="33">
        <f t="shared" si="1"/>
        <v>1554132.87</v>
      </c>
      <c r="O16" s="33">
        <f t="shared" si="2"/>
        <v>1554132.8600000003</v>
      </c>
      <c r="P16" s="25"/>
      <c r="Q16" s="25"/>
      <c r="R16" s="28"/>
      <c r="S16" s="28"/>
    </row>
    <row r="17" spans="1:19" s="29" customFormat="1">
      <c r="A17" s="39">
        <v>11</v>
      </c>
      <c r="B17" s="27" t="s">
        <v>9</v>
      </c>
      <c r="C17" s="32">
        <v>40304298</v>
      </c>
      <c r="D17" s="33">
        <v>3392514.17</v>
      </c>
      <c r="E17" s="33">
        <v>3361180.7600000002</v>
      </c>
      <c r="F17" s="33">
        <v>3361180.6500000004</v>
      </c>
      <c r="G17" s="33">
        <v>3371625.2</v>
      </c>
      <c r="H17" s="33">
        <v>3371625.2</v>
      </c>
      <c r="I17" s="33">
        <v>3371625.2</v>
      </c>
      <c r="J17" s="33">
        <v>3371625.2</v>
      </c>
      <c r="K17" s="33">
        <v>3371625.2</v>
      </c>
      <c r="L17" s="33">
        <v>3371625.2</v>
      </c>
      <c r="M17" s="33">
        <v>3319890.41</v>
      </c>
      <c r="N17" s="33">
        <f t="shared" si="1"/>
        <v>3319890.41</v>
      </c>
      <c r="O17" s="33">
        <f t="shared" si="2"/>
        <v>3319890.3999999985</v>
      </c>
      <c r="P17" s="25"/>
      <c r="Q17" s="25"/>
      <c r="R17" s="28"/>
      <c r="S17" s="28"/>
    </row>
    <row r="18" spans="1:19" s="29" customFormat="1">
      <c r="A18" s="39">
        <v>12</v>
      </c>
      <c r="B18" s="27" t="s">
        <v>10</v>
      </c>
      <c r="C18" s="32">
        <v>1366445</v>
      </c>
      <c r="D18" s="33">
        <v>107455.67</v>
      </c>
      <c r="E18" s="33">
        <v>101252.01</v>
      </c>
      <c r="F18" s="33">
        <v>107112.97</v>
      </c>
      <c r="G18" s="33">
        <v>114781.48</v>
      </c>
      <c r="H18" s="33">
        <v>114781.48</v>
      </c>
      <c r="I18" s="33">
        <v>114781.48</v>
      </c>
      <c r="J18" s="33">
        <v>114781.48</v>
      </c>
      <c r="K18" s="33">
        <v>114781.48</v>
      </c>
      <c r="L18" s="33">
        <v>114781.48</v>
      </c>
      <c r="M18" s="33">
        <v>120645.16</v>
      </c>
      <c r="N18" s="33">
        <f t="shared" si="1"/>
        <v>120645.16</v>
      </c>
      <c r="O18" s="33">
        <f t="shared" si="2"/>
        <v>120645.1500000002</v>
      </c>
      <c r="P18" s="25"/>
      <c r="Q18" s="25"/>
      <c r="R18" s="28"/>
      <c r="S18" s="28"/>
    </row>
    <row r="19" spans="1:19" s="29" customFormat="1">
      <c r="A19" s="39">
        <v>13</v>
      </c>
      <c r="B19" s="27" t="s">
        <v>11</v>
      </c>
      <c r="C19" s="32">
        <v>24403144</v>
      </c>
      <c r="D19" s="33">
        <v>2231750.75</v>
      </c>
      <c r="E19" s="33">
        <v>1907496.41</v>
      </c>
      <c r="F19" s="33">
        <v>1907496.3499999999</v>
      </c>
      <c r="G19" s="33">
        <v>2015581.22</v>
      </c>
      <c r="H19" s="33">
        <v>2015581.22</v>
      </c>
      <c r="I19" s="33">
        <v>2015581.22</v>
      </c>
      <c r="J19" s="33">
        <v>2051609.47</v>
      </c>
      <c r="K19" s="33">
        <v>2051609.47</v>
      </c>
      <c r="L19" s="33">
        <v>2051609.47</v>
      </c>
      <c r="M19" s="33">
        <v>2051609.47</v>
      </c>
      <c r="N19" s="33">
        <f t="shared" si="1"/>
        <v>2051609.47</v>
      </c>
      <c r="O19" s="33">
        <f t="shared" si="2"/>
        <v>2051609.4799999965</v>
      </c>
      <c r="P19" s="25"/>
      <c r="Q19" s="25"/>
      <c r="R19" s="28"/>
      <c r="S19" s="28"/>
    </row>
    <row r="20" spans="1:19" s="29" customFormat="1">
      <c r="A20" s="39">
        <v>14</v>
      </c>
      <c r="B20" s="27" t="s">
        <v>14</v>
      </c>
      <c r="C20" s="32">
        <v>5613753</v>
      </c>
      <c r="D20" s="33">
        <v>453901.58</v>
      </c>
      <c r="E20" s="33">
        <v>424594.13</v>
      </c>
      <c r="F20" s="33">
        <v>424594.13</v>
      </c>
      <c r="G20" s="33">
        <v>484537</v>
      </c>
      <c r="H20" s="33">
        <v>484537</v>
      </c>
      <c r="I20" s="33">
        <v>484537</v>
      </c>
      <c r="J20" s="33">
        <v>467813.03</v>
      </c>
      <c r="K20" s="33">
        <v>467813.03</v>
      </c>
      <c r="L20" s="33">
        <v>467813.03</v>
      </c>
      <c r="M20" s="33">
        <v>484537.69</v>
      </c>
      <c r="N20" s="33">
        <f t="shared" si="1"/>
        <v>484537.69</v>
      </c>
      <c r="O20" s="33">
        <f t="shared" si="2"/>
        <v>484537.68999999989</v>
      </c>
      <c r="P20" s="25"/>
      <c r="Q20" s="25"/>
      <c r="R20" s="28"/>
      <c r="S20" s="28"/>
    </row>
    <row r="21" spans="1:19" s="29" customFormat="1">
      <c r="A21" s="39">
        <v>15</v>
      </c>
      <c r="B21" s="27" t="s">
        <v>37</v>
      </c>
      <c r="C21" s="32">
        <v>15334919</v>
      </c>
      <c r="D21" s="33">
        <v>1472684.25</v>
      </c>
      <c r="E21" s="33">
        <v>1230403.98</v>
      </c>
      <c r="F21" s="33">
        <v>1230403.98</v>
      </c>
      <c r="G21" s="33">
        <v>1311164.1200000001</v>
      </c>
      <c r="H21" s="33">
        <v>1311164.1200000001</v>
      </c>
      <c r="I21" s="33">
        <v>1311164.1200000001</v>
      </c>
      <c r="J21" s="33">
        <v>1244655.74</v>
      </c>
      <c r="K21" s="33">
        <v>1244655.74</v>
      </c>
      <c r="L21" s="33">
        <v>1244655.74</v>
      </c>
      <c r="M21" s="33">
        <f>1244655.74</f>
        <v>1244655.74</v>
      </c>
      <c r="N21" s="33">
        <f>M21</f>
        <v>1244655.74</v>
      </c>
      <c r="O21" s="33">
        <f t="shared" si="2"/>
        <v>1244655.729999996</v>
      </c>
      <c r="P21" s="25"/>
      <c r="Q21" s="25"/>
      <c r="R21" s="28"/>
      <c r="S21" s="28"/>
    </row>
    <row r="22" spans="1:19" s="29" customFormat="1">
      <c r="A22" s="39">
        <v>16</v>
      </c>
      <c r="B22" s="27" t="s">
        <v>12</v>
      </c>
      <c r="C22" s="32">
        <v>526626</v>
      </c>
      <c r="D22" s="33">
        <v>49571.67</v>
      </c>
      <c r="E22" s="33">
        <v>41042.390000000007</v>
      </c>
      <c r="F22" s="33">
        <v>41042.390000000007</v>
      </c>
      <c r="G22" s="33">
        <v>43885.51</v>
      </c>
      <c r="H22" s="33">
        <v>43885.51</v>
      </c>
      <c r="I22" s="33">
        <v>43885.51</v>
      </c>
      <c r="J22" s="33">
        <v>43885.51</v>
      </c>
      <c r="K22" s="33">
        <v>43885.51</v>
      </c>
      <c r="L22" s="33">
        <v>43885.51</v>
      </c>
      <c r="M22" s="33">
        <v>43885.51</v>
      </c>
      <c r="N22" s="33">
        <f t="shared" si="1"/>
        <v>43885.51</v>
      </c>
      <c r="O22" s="33">
        <f t="shared" si="2"/>
        <v>43885.469999999921</v>
      </c>
      <c r="P22" s="25"/>
      <c r="Q22" s="25"/>
      <c r="R22" s="28"/>
      <c r="S22" s="28"/>
    </row>
    <row r="23" spans="1:19" s="29" customFormat="1">
      <c r="A23" s="39">
        <v>17</v>
      </c>
      <c r="B23" s="27" t="s">
        <v>13</v>
      </c>
      <c r="C23" s="32">
        <v>7850043</v>
      </c>
      <c r="D23" s="33">
        <v>743187</v>
      </c>
      <c r="E23" s="33">
        <v>615872.21</v>
      </c>
      <c r="F23" s="33">
        <v>615872.19999999995</v>
      </c>
      <c r="G23" s="33">
        <v>651272</v>
      </c>
      <c r="H23" s="33">
        <v>651272</v>
      </c>
      <c r="I23" s="33">
        <v>651272</v>
      </c>
      <c r="J23" s="33">
        <v>651272</v>
      </c>
      <c r="K23" s="33">
        <v>651272</v>
      </c>
      <c r="L23" s="33">
        <v>651272</v>
      </c>
      <c r="M23" s="33">
        <v>655826.53</v>
      </c>
      <c r="N23" s="33">
        <f t="shared" si="1"/>
        <v>655826.53</v>
      </c>
      <c r="O23" s="33">
        <f t="shared" si="2"/>
        <v>655826.5299999998</v>
      </c>
      <c r="P23" s="25"/>
      <c r="Q23" s="25"/>
      <c r="R23" s="28"/>
      <c r="S23" s="28"/>
    </row>
    <row r="24" spans="1:19" s="22" customFormat="1" ht="24" customHeight="1">
      <c r="A24" s="56" t="s">
        <v>15</v>
      </c>
      <c r="B24" s="57"/>
      <c r="C24" s="21">
        <f t="shared" ref="C24:O24" si="3">SUM(C7:C23)</f>
        <v>186574204</v>
      </c>
      <c r="D24" s="21">
        <f t="shared" si="3"/>
        <v>16602403.35</v>
      </c>
      <c r="E24" s="21">
        <f t="shared" si="3"/>
        <v>14673042.940000001</v>
      </c>
      <c r="F24" s="21">
        <f t="shared" si="3"/>
        <v>14931422.140000002</v>
      </c>
      <c r="G24" s="21">
        <f t="shared" si="3"/>
        <v>15273872.020000001</v>
      </c>
      <c r="H24" s="21">
        <f t="shared" si="3"/>
        <v>15257790.020000001</v>
      </c>
      <c r="I24" s="21">
        <f>SUM(I7:I23)</f>
        <v>15251610.020000001</v>
      </c>
      <c r="J24" s="21">
        <f t="shared" si="3"/>
        <v>15690681.620000001</v>
      </c>
      <c r="K24" s="21">
        <f t="shared" si="3"/>
        <v>15752413.620000001</v>
      </c>
      <c r="L24" s="21">
        <f t="shared" si="3"/>
        <v>15752413.620000001</v>
      </c>
      <c r="M24" s="21">
        <f t="shared" si="3"/>
        <v>15763280.369999999</v>
      </c>
      <c r="N24" s="21">
        <f t="shared" si="3"/>
        <v>15812637.409999998</v>
      </c>
      <c r="O24" s="21">
        <f t="shared" si="3"/>
        <v>15812636.86999999</v>
      </c>
      <c r="P24" s="25"/>
      <c r="Q24" s="25"/>
      <c r="S24" s="28"/>
    </row>
    <row r="25" spans="1:19">
      <c r="O25" s="23"/>
      <c r="P25" s="25"/>
      <c r="Q25" s="25"/>
    </row>
    <row r="26" spans="1:19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1:19">
      <c r="C27" s="25"/>
      <c r="F27" s="24"/>
      <c r="G27" s="24"/>
    </row>
    <row r="28" spans="1:19">
      <c r="P28" s="40"/>
      <c r="Q28" s="40"/>
    </row>
    <row r="29" spans="1:19">
      <c r="F29" s="43"/>
      <c r="P29" s="40"/>
      <c r="Q29" s="40"/>
    </row>
    <row r="30" spans="1:19"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9">
      <c r="F31" s="43"/>
      <c r="P31" s="25"/>
      <c r="Q31" s="25"/>
    </row>
    <row r="32" spans="1:19">
      <c r="P32" s="23"/>
      <c r="Q32" s="23"/>
    </row>
  </sheetData>
  <mergeCells count="6">
    <mergeCell ref="A24:B24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2"/>
  <sheetViews>
    <sheetView zoomScale="90" zoomScaleNormal="90" workbookViewId="0">
      <selection activeCell="C21" sqref="C21"/>
    </sheetView>
  </sheetViews>
  <sheetFormatPr defaultRowHeight="15"/>
  <cols>
    <col min="1" max="1" width="7.42578125" style="15" customWidth="1"/>
    <col min="2" max="2" width="28.140625" customWidth="1"/>
    <col min="3" max="3" width="16.85546875" style="19" customWidth="1"/>
    <col min="4" max="4" width="16.5703125" bestFit="1" customWidth="1"/>
    <col min="5" max="14" width="15.42578125" bestFit="1" customWidth="1"/>
    <col min="15" max="16" width="15.42578125" customWidth="1"/>
    <col min="17" max="17" width="5.28515625" customWidth="1"/>
    <col min="18" max="18" width="20.42578125" customWidth="1"/>
    <col min="19" max="19" width="14.7109375" customWidth="1"/>
  </cols>
  <sheetData>
    <row r="1" spans="1:19">
      <c r="N1" s="61" t="s">
        <v>34</v>
      </c>
      <c r="O1" s="61"/>
      <c r="P1" s="51"/>
      <c r="Q1" s="51"/>
    </row>
    <row r="2" spans="1:19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62" t="s">
        <v>40</v>
      </c>
      <c r="M2" s="62"/>
      <c r="N2" s="62"/>
      <c r="O2" s="62"/>
      <c r="P2" s="52"/>
      <c r="Q2" s="52"/>
    </row>
    <row r="3" spans="1:19" ht="18.75">
      <c r="A3" s="12"/>
      <c r="B3" s="63" t="s">
        <v>39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40"/>
      <c r="Q3" s="40"/>
    </row>
    <row r="4" spans="1:19" ht="24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  <c r="P4" s="40"/>
      <c r="Q4" s="40"/>
    </row>
    <row r="5" spans="1:19" ht="15" customHeight="1">
      <c r="A5" s="64" t="s">
        <v>0</v>
      </c>
      <c r="B5" s="66" t="s">
        <v>32</v>
      </c>
      <c r="C5" s="58" t="s">
        <v>18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  <c r="P5" s="40"/>
      <c r="Q5" s="40"/>
    </row>
    <row r="6" spans="1:19">
      <c r="A6" s="65"/>
      <c r="B6" s="67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  <c r="P6" s="40"/>
      <c r="Q6" s="40"/>
    </row>
    <row r="7" spans="1:19" s="29" customFormat="1">
      <c r="A7" s="39">
        <v>1</v>
      </c>
      <c r="B7" s="27" t="s">
        <v>1</v>
      </c>
      <c r="C7" s="32">
        <v>4496354</v>
      </c>
      <c r="D7" s="33">
        <v>435073.67</v>
      </c>
      <c r="E7" s="33">
        <v>344507.42</v>
      </c>
      <c r="F7" s="33">
        <v>344507.42</v>
      </c>
      <c r="G7" s="33">
        <v>374696.17</v>
      </c>
      <c r="H7" s="33">
        <v>374696.17</v>
      </c>
      <c r="I7" s="33">
        <v>374696.17</v>
      </c>
      <c r="J7" s="33">
        <v>374696.17</v>
      </c>
      <c r="K7" s="33">
        <v>374696.17</v>
      </c>
      <c r="L7" s="33">
        <v>374696.17</v>
      </c>
      <c r="M7" s="33">
        <v>374696.17</v>
      </c>
      <c r="N7" s="33">
        <f t="shared" ref="N7" si="0">M7</f>
        <v>374696.17</v>
      </c>
      <c r="O7" s="33">
        <f>C7-D7-E7-F7-G7-H7-I7-J7-K7-L7-M7-N7</f>
        <v>374696.13000000076</v>
      </c>
      <c r="P7" s="40"/>
      <c r="Q7" s="40"/>
      <c r="R7"/>
      <c r="S7" s="28"/>
    </row>
    <row r="8" spans="1:19" s="29" customFormat="1">
      <c r="A8" s="39">
        <v>2</v>
      </c>
      <c r="B8" s="27" t="s">
        <v>35</v>
      </c>
      <c r="C8" s="32">
        <v>2894091.29</v>
      </c>
      <c r="D8" s="33">
        <v>268683.5</v>
      </c>
      <c r="E8" s="33">
        <v>230027.63</v>
      </c>
      <c r="F8" s="48">
        <v>251115.31</v>
      </c>
      <c r="G8" s="33">
        <v>239370.28</v>
      </c>
      <c r="H8" s="33">
        <v>238028.03</v>
      </c>
      <c r="I8" s="33">
        <v>238028.03</v>
      </c>
      <c r="J8" s="33">
        <v>238028.03</v>
      </c>
      <c r="K8" s="33">
        <v>238028.03</v>
      </c>
      <c r="L8" s="33">
        <v>238028.03</v>
      </c>
      <c r="M8" s="33">
        <v>238251.03</v>
      </c>
      <c r="N8" s="33">
        <f t="shared" ref="N8:N23" si="1">M8</f>
        <v>238251.03</v>
      </c>
      <c r="O8" s="33">
        <f>C8-D8-E8-F8-G8-H8-I8-J8-K8-L8-M8-N8</f>
        <v>238252.3599999999</v>
      </c>
      <c r="P8" s="40"/>
      <c r="Q8" s="40"/>
      <c r="R8"/>
      <c r="S8" s="28"/>
    </row>
    <row r="9" spans="1:19" s="29" customFormat="1">
      <c r="A9" s="39">
        <v>3</v>
      </c>
      <c r="B9" s="27" t="s">
        <v>2</v>
      </c>
      <c r="C9" s="32">
        <v>426183.5</v>
      </c>
      <c r="D9" s="33">
        <v>41123.67</v>
      </c>
      <c r="E9" s="33">
        <v>33950.910000000003</v>
      </c>
      <c r="F9" s="33">
        <v>33950.910000000003</v>
      </c>
      <c r="G9" s="33">
        <v>35044.04</v>
      </c>
      <c r="H9" s="33">
        <v>35044.04</v>
      </c>
      <c r="I9" s="33">
        <v>35044.04</v>
      </c>
      <c r="J9" s="33">
        <v>35044.04</v>
      </c>
      <c r="K9" s="33">
        <v>35044.04</v>
      </c>
      <c r="L9" s="33">
        <v>35044.04</v>
      </c>
      <c r="M9" s="33">
        <v>35631.020000000004</v>
      </c>
      <c r="N9" s="33">
        <f t="shared" si="1"/>
        <v>35631.020000000004</v>
      </c>
      <c r="O9" s="33">
        <f t="shared" ref="O9:O23" si="2">C9-D9-E9-F9-G9-H9-I9-J9-K9-L9-M9-N9</f>
        <v>35631.729999999981</v>
      </c>
      <c r="P9" s="40"/>
      <c r="Q9" s="40"/>
      <c r="R9"/>
      <c r="S9" s="28"/>
    </row>
    <row r="10" spans="1:19" s="29" customFormat="1">
      <c r="A10" s="39">
        <v>4</v>
      </c>
      <c r="B10" s="27" t="s">
        <v>3</v>
      </c>
      <c r="C10" s="32">
        <v>6771528</v>
      </c>
      <c r="D10" s="33">
        <v>651609.67000000004</v>
      </c>
      <c r="E10" s="33">
        <v>520636.15999999997</v>
      </c>
      <c r="F10" s="33">
        <v>520636.15999999997</v>
      </c>
      <c r="G10" s="33">
        <v>564294</v>
      </c>
      <c r="H10" s="33">
        <v>564294</v>
      </c>
      <c r="I10" s="33">
        <v>564294</v>
      </c>
      <c r="J10" s="33">
        <v>564294</v>
      </c>
      <c r="K10" s="33">
        <v>564294</v>
      </c>
      <c r="L10" s="33">
        <v>564294</v>
      </c>
      <c r="M10" s="33">
        <v>564293.99</v>
      </c>
      <c r="N10" s="33">
        <f t="shared" si="1"/>
        <v>564293.99</v>
      </c>
      <c r="O10" s="33">
        <f t="shared" si="2"/>
        <v>564294.0299999998</v>
      </c>
      <c r="P10" s="40"/>
      <c r="Q10" s="40"/>
      <c r="R10"/>
      <c r="S10" s="28"/>
    </row>
    <row r="11" spans="1:19" s="29" customFormat="1" ht="19.5" customHeight="1">
      <c r="A11" s="39">
        <v>5</v>
      </c>
      <c r="B11" s="27" t="s">
        <v>4</v>
      </c>
      <c r="C11" s="32">
        <v>4951467</v>
      </c>
      <c r="D11" s="33">
        <v>420475.5</v>
      </c>
      <c r="E11" s="33">
        <v>408695.62</v>
      </c>
      <c r="F11" s="33">
        <v>408695.62</v>
      </c>
      <c r="G11" s="33">
        <v>412622.25</v>
      </c>
      <c r="H11" s="33">
        <v>412622.25</v>
      </c>
      <c r="I11" s="33">
        <v>412622.25</v>
      </c>
      <c r="J11" s="33">
        <v>412622.25</v>
      </c>
      <c r="K11" s="33">
        <v>412622.25</v>
      </c>
      <c r="L11" s="33">
        <v>412622.25</v>
      </c>
      <c r="M11" s="33">
        <v>412622.25</v>
      </c>
      <c r="N11" s="33">
        <f t="shared" si="1"/>
        <v>412622.25</v>
      </c>
      <c r="O11" s="33">
        <f t="shared" si="2"/>
        <v>412622.25999999978</v>
      </c>
      <c r="P11" s="40"/>
      <c r="Q11" s="40"/>
      <c r="R11"/>
      <c r="S11" s="28"/>
    </row>
    <row r="12" spans="1:19" s="29" customFormat="1">
      <c r="A12" s="39">
        <v>6</v>
      </c>
      <c r="B12" s="27" t="s">
        <v>36</v>
      </c>
      <c r="C12" s="32">
        <v>10658186.34</v>
      </c>
      <c r="D12" s="33">
        <v>1071820.83</v>
      </c>
      <c r="E12" s="33">
        <v>849953.83</v>
      </c>
      <c r="F12" s="33">
        <v>849953.83</v>
      </c>
      <c r="G12" s="33">
        <v>923909.5</v>
      </c>
      <c r="H12" s="33">
        <v>923909.5</v>
      </c>
      <c r="I12" s="33">
        <v>857456.67</v>
      </c>
      <c r="J12" s="33">
        <v>857456.67</v>
      </c>
      <c r="K12" s="33">
        <v>857456.67</v>
      </c>
      <c r="L12" s="33">
        <v>857456.67</v>
      </c>
      <c r="M12" s="33">
        <v>857456.67</v>
      </c>
      <c r="N12" s="33">
        <f>ROUND((C12-D12-E12-F12-G12-H12-I12-J12-K12-L12-M12)/2,2)</f>
        <v>875677.75</v>
      </c>
      <c r="O12" s="33">
        <f t="shared" si="2"/>
        <v>875677.75</v>
      </c>
      <c r="P12" s="40"/>
      <c r="Q12" s="40"/>
      <c r="R12"/>
      <c r="S12" s="28"/>
    </row>
    <row r="13" spans="1:19" s="29" customFormat="1" ht="30">
      <c r="A13" s="39">
        <v>7</v>
      </c>
      <c r="B13" s="27" t="s">
        <v>5</v>
      </c>
      <c r="C13" s="32">
        <v>11590991</v>
      </c>
      <c r="D13" s="33">
        <v>965915.92</v>
      </c>
      <c r="E13" s="33">
        <v>965915.92</v>
      </c>
      <c r="F13" s="33">
        <v>965915.92</v>
      </c>
      <c r="G13" s="33">
        <v>965915.92</v>
      </c>
      <c r="H13" s="33">
        <v>965915.92</v>
      </c>
      <c r="I13" s="33">
        <v>965915.92</v>
      </c>
      <c r="J13" s="33">
        <v>965915.92</v>
      </c>
      <c r="K13" s="33">
        <v>965915.92</v>
      </c>
      <c r="L13" s="33">
        <v>965915.92</v>
      </c>
      <c r="M13" s="33">
        <v>965915.92</v>
      </c>
      <c r="N13" s="33">
        <f t="shared" si="1"/>
        <v>965915.92</v>
      </c>
      <c r="O13" s="33">
        <f t="shared" si="2"/>
        <v>965915.8800000007</v>
      </c>
      <c r="P13" s="40"/>
      <c r="Q13" s="40"/>
      <c r="R13"/>
      <c r="S13" s="28"/>
    </row>
    <row r="14" spans="1:19" s="29" customFormat="1">
      <c r="A14" s="39">
        <v>8</v>
      </c>
      <c r="B14" s="27" t="s">
        <v>6</v>
      </c>
      <c r="C14" s="32">
        <v>7119362.25</v>
      </c>
      <c r="D14" s="33">
        <v>621302.67000000004</v>
      </c>
      <c r="E14" s="33">
        <v>494097.54</v>
      </c>
      <c r="F14" s="33">
        <v>494097.54</v>
      </c>
      <c r="G14" s="33">
        <v>544155.24</v>
      </c>
      <c r="H14" s="33">
        <v>544155.24</v>
      </c>
      <c r="I14" s="33">
        <v>544155.24</v>
      </c>
      <c r="J14" s="33">
        <v>544155.24</v>
      </c>
      <c r="K14" s="33">
        <v>544155.24</v>
      </c>
      <c r="L14" s="33">
        <v>544155.24</v>
      </c>
      <c r="M14" s="33">
        <v>544155.24</v>
      </c>
      <c r="N14" s="33">
        <f>ROUND((C14-D14-E14-F14-G14-H14-I14-J14-K14-L14-M14)/2,2)</f>
        <v>850388.91</v>
      </c>
      <c r="O14" s="33">
        <f>C14-D14-E14-F14-G14-H14-I14-J14-K14-L14-M14-N14</f>
        <v>850388.90999999864</v>
      </c>
      <c r="P14" s="40"/>
      <c r="Q14" s="40"/>
      <c r="R14"/>
      <c r="S14" s="28"/>
    </row>
    <row r="15" spans="1:19" s="29" customFormat="1" ht="30">
      <c r="A15" s="39">
        <v>9</v>
      </c>
      <c r="B15" s="27" t="s">
        <v>7</v>
      </c>
      <c r="C15" s="32">
        <v>10920034</v>
      </c>
      <c r="D15" s="33">
        <v>1055359.42</v>
      </c>
      <c r="E15" s="33">
        <v>837324.53</v>
      </c>
      <c r="F15" s="33">
        <v>837324.53</v>
      </c>
      <c r="G15" s="33">
        <v>910002.83</v>
      </c>
      <c r="H15" s="33">
        <v>910002.83</v>
      </c>
      <c r="I15" s="33">
        <v>910002.83</v>
      </c>
      <c r="J15" s="33">
        <v>910002.83</v>
      </c>
      <c r="K15" s="33">
        <v>910002.83</v>
      </c>
      <c r="L15" s="33">
        <v>910002.83</v>
      </c>
      <c r="M15" s="33">
        <v>910002.83</v>
      </c>
      <c r="N15" s="33">
        <f t="shared" si="1"/>
        <v>910002.83</v>
      </c>
      <c r="O15" s="33">
        <f t="shared" si="2"/>
        <v>910002.88</v>
      </c>
      <c r="P15" s="40"/>
      <c r="Q15" s="40"/>
      <c r="R15"/>
      <c r="S15" s="28"/>
    </row>
    <row r="16" spans="1:19" s="29" customFormat="1">
      <c r="A16" s="39">
        <v>10</v>
      </c>
      <c r="B16" s="27" t="s">
        <v>8</v>
      </c>
      <c r="C16" s="32">
        <v>16569118.800000001</v>
      </c>
      <c r="D16" s="33">
        <v>1248810.17</v>
      </c>
      <c r="E16" s="33">
        <v>1004938.79</v>
      </c>
      <c r="F16" s="33">
        <v>1004938.79</v>
      </c>
      <c r="G16" s="33">
        <v>1086229.25</v>
      </c>
      <c r="H16" s="33">
        <v>1086229.25</v>
      </c>
      <c r="I16" s="33">
        <v>1086229.25</v>
      </c>
      <c r="J16" s="33">
        <v>1615206.29</v>
      </c>
      <c r="K16" s="33">
        <v>1682359.3900000001</v>
      </c>
      <c r="L16" s="33">
        <v>1682359.3900000001</v>
      </c>
      <c r="M16" s="33">
        <v>1690606.22</v>
      </c>
      <c r="N16" s="33">
        <f t="shared" si="1"/>
        <v>1690606.22</v>
      </c>
      <c r="O16" s="33">
        <f t="shared" si="2"/>
        <v>1690605.7900000007</v>
      </c>
      <c r="P16" s="40"/>
      <c r="Q16" s="40"/>
      <c r="R16"/>
      <c r="S16" s="28"/>
    </row>
    <row r="17" spans="1:19" s="29" customFormat="1">
      <c r="A17" s="39">
        <v>11</v>
      </c>
      <c r="B17" s="27" t="s">
        <v>9</v>
      </c>
      <c r="C17" s="32">
        <v>7437645.4699999997</v>
      </c>
      <c r="D17" s="33">
        <v>626045.32999999996</v>
      </c>
      <c r="E17" s="33">
        <v>620263.19999999995</v>
      </c>
      <c r="F17" s="33">
        <v>620263.19999999995</v>
      </c>
      <c r="G17" s="33">
        <v>622190.57999999996</v>
      </c>
      <c r="H17" s="33">
        <v>622190.57999999996</v>
      </c>
      <c r="I17" s="33">
        <v>622190.57999999996</v>
      </c>
      <c r="J17" s="33">
        <v>622190.57999999996</v>
      </c>
      <c r="K17" s="33">
        <v>622190.57999999996</v>
      </c>
      <c r="L17" s="33">
        <v>622190.57999999996</v>
      </c>
      <c r="M17" s="33">
        <v>612643.89</v>
      </c>
      <c r="N17" s="33">
        <f t="shared" si="1"/>
        <v>612643.89</v>
      </c>
      <c r="O17" s="33">
        <f t="shared" si="2"/>
        <v>612642.4799999987</v>
      </c>
      <c r="P17" s="40"/>
      <c r="Q17" s="40"/>
      <c r="R17"/>
      <c r="S17" s="28"/>
    </row>
    <row r="18" spans="1:19" s="29" customFormat="1">
      <c r="A18" s="39">
        <v>12</v>
      </c>
      <c r="B18" s="27" t="s">
        <v>10</v>
      </c>
      <c r="C18" s="32">
        <v>9877366</v>
      </c>
      <c r="D18" s="33">
        <v>776744.5</v>
      </c>
      <c r="E18" s="33">
        <v>731905.49</v>
      </c>
      <c r="F18" s="33">
        <v>774273.49</v>
      </c>
      <c r="G18" s="33">
        <v>829704.83</v>
      </c>
      <c r="H18" s="33">
        <v>829704.83</v>
      </c>
      <c r="I18" s="33">
        <v>829704.83</v>
      </c>
      <c r="J18" s="33">
        <v>829704.83</v>
      </c>
      <c r="K18" s="33">
        <v>829704.83</v>
      </c>
      <c r="L18" s="33">
        <v>829704.83</v>
      </c>
      <c r="M18" s="33">
        <v>872071.15</v>
      </c>
      <c r="N18" s="33">
        <f t="shared" si="1"/>
        <v>872071.15</v>
      </c>
      <c r="O18" s="33">
        <f t="shared" si="2"/>
        <v>872071.23999999918</v>
      </c>
      <c r="P18" s="40"/>
      <c r="Q18" s="40"/>
      <c r="R18"/>
      <c r="S18" s="28"/>
    </row>
    <row r="19" spans="1:19" s="29" customFormat="1">
      <c r="A19" s="39">
        <v>13</v>
      </c>
      <c r="B19" s="27" t="s">
        <v>11</v>
      </c>
      <c r="C19" s="32">
        <v>2429301</v>
      </c>
      <c r="D19" s="33">
        <v>222167.83</v>
      </c>
      <c r="E19" s="33">
        <v>189888.71</v>
      </c>
      <c r="F19" s="33">
        <v>189888.71</v>
      </c>
      <c r="G19" s="33">
        <v>200648.42</v>
      </c>
      <c r="H19" s="33">
        <v>200648.42</v>
      </c>
      <c r="I19" s="33">
        <v>200648.42</v>
      </c>
      <c r="J19" s="33">
        <v>204235</v>
      </c>
      <c r="K19" s="33">
        <v>204235</v>
      </c>
      <c r="L19" s="33">
        <v>204235</v>
      </c>
      <c r="M19" s="33">
        <v>204235</v>
      </c>
      <c r="N19" s="33">
        <f t="shared" si="1"/>
        <v>204235</v>
      </c>
      <c r="O19" s="33">
        <f t="shared" si="2"/>
        <v>204235.49000000022</v>
      </c>
      <c r="P19" s="40"/>
      <c r="Q19" s="40"/>
      <c r="R19"/>
      <c r="S19" s="28"/>
    </row>
    <row r="20" spans="1:19" s="29" customFormat="1">
      <c r="A20" s="39">
        <v>14</v>
      </c>
      <c r="B20" s="27" t="s">
        <v>14</v>
      </c>
      <c r="C20" s="32">
        <v>6660700</v>
      </c>
      <c r="D20" s="33">
        <v>538552.67000000004</v>
      </c>
      <c r="E20" s="33">
        <v>503779.67</v>
      </c>
      <c r="F20" s="33">
        <v>503779.67</v>
      </c>
      <c r="G20" s="33">
        <v>574902.14</v>
      </c>
      <c r="H20" s="33">
        <v>574902.14</v>
      </c>
      <c r="I20" s="33">
        <v>574902.14</v>
      </c>
      <c r="J20" s="33">
        <v>555058.15</v>
      </c>
      <c r="K20" s="33">
        <v>555058.15</v>
      </c>
      <c r="L20" s="33">
        <v>555058.15</v>
      </c>
      <c r="M20" s="33">
        <v>574902.24</v>
      </c>
      <c r="N20" s="33">
        <f t="shared" si="1"/>
        <v>574902.24</v>
      </c>
      <c r="O20" s="33">
        <f t="shared" si="2"/>
        <v>574902.6400000006</v>
      </c>
      <c r="P20" s="40"/>
      <c r="Q20" s="40"/>
      <c r="R20"/>
      <c r="S20" s="28"/>
    </row>
    <row r="21" spans="1:19" s="29" customFormat="1">
      <c r="A21" s="39">
        <v>15</v>
      </c>
      <c r="B21" s="27" t="s">
        <v>37</v>
      </c>
      <c r="C21" s="32">
        <v>80976</v>
      </c>
      <c r="D21" s="33">
        <v>7776.5</v>
      </c>
      <c r="E21" s="33">
        <v>6497.12</v>
      </c>
      <c r="F21" s="33">
        <v>6497.12</v>
      </c>
      <c r="G21" s="33">
        <v>6923.58</v>
      </c>
      <c r="H21" s="33">
        <v>6923.58</v>
      </c>
      <c r="I21" s="33">
        <v>6923.58</v>
      </c>
      <c r="J21" s="33">
        <v>6572.4400000000005</v>
      </c>
      <c r="K21" s="33">
        <v>6572.4400000000005</v>
      </c>
      <c r="L21" s="33">
        <v>6572.4400000000005</v>
      </c>
      <c r="M21" s="33">
        <v>6572.4400000000005</v>
      </c>
      <c r="N21" s="33">
        <f t="shared" si="1"/>
        <v>6572.4400000000005</v>
      </c>
      <c r="O21" s="33">
        <f t="shared" si="2"/>
        <v>6572.3199999999888</v>
      </c>
      <c r="P21" s="40"/>
      <c r="Q21" s="40"/>
      <c r="R21"/>
      <c r="S21" s="28"/>
    </row>
    <row r="22" spans="1:19" s="29" customFormat="1">
      <c r="A22" s="39">
        <v>16</v>
      </c>
      <c r="B22" s="27" t="s">
        <v>12</v>
      </c>
      <c r="C22" s="32">
        <v>7915346</v>
      </c>
      <c r="D22" s="33">
        <v>745076.92</v>
      </c>
      <c r="E22" s="33">
        <v>616879.79</v>
      </c>
      <c r="F22" s="33">
        <v>616879.79</v>
      </c>
      <c r="G22" s="33">
        <v>659612.17000000004</v>
      </c>
      <c r="H22" s="33">
        <v>659612.17000000004</v>
      </c>
      <c r="I22" s="33">
        <v>659612.17000000004</v>
      </c>
      <c r="J22" s="33">
        <v>659612.17000000004</v>
      </c>
      <c r="K22" s="33">
        <v>659612.17000000004</v>
      </c>
      <c r="L22" s="33">
        <v>659612.17000000004</v>
      </c>
      <c r="M22" s="33">
        <v>659612.17000000004</v>
      </c>
      <c r="N22" s="33">
        <f t="shared" si="1"/>
        <v>659612.17000000004</v>
      </c>
      <c r="O22" s="33">
        <f t="shared" si="2"/>
        <v>659612.14000000048</v>
      </c>
      <c r="P22" s="40"/>
      <c r="Q22" s="40"/>
      <c r="R22"/>
      <c r="S22" s="28"/>
    </row>
    <row r="23" spans="1:19" s="29" customFormat="1">
      <c r="A23" s="39">
        <v>17</v>
      </c>
      <c r="B23" s="27" t="s">
        <v>13</v>
      </c>
      <c r="C23" s="32">
        <v>12127765.6</v>
      </c>
      <c r="D23" s="33">
        <v>1148171.83</v>
      </c>
      <c r="E23" s="33">
        <v>951479.45</v>
      </c>
      <c r="F23" s="33">
        <v>951479.45</v>
      </c>
      <c r="G23" s="33">
        <v>1006169.23</v>
      </c>
      <c r="H23" s="33">
        <v>1006169.23</v>
      </c>
      <c r="I23" s="33">
        <v>1006169.23</v>
      </c>
      <c r="J23" s="33">
        <v>1006169.23</v>
      </c>
      <c r="K23" s="33">
        <v>1006169.23</v>
      </c>
      <c r="L23" s="33">
        <v>1006169.23</v>
      </c>
      <c r="M23" s="33">
        <v>1013206.2</v>
      </c>
      <c r="N23" s="33">
        <f t="shared" si="1"/>
        <v>1013206.2</v>
      </c>
      <c r="O23" s="33">
        <f t="shared" si="2"/>
        <v>1013207.0899999994</v>
      </c>
      <c r="P23" s="40"/>
      <c r="Q23" s="40"/>
      <c r="R23"/>
      <c r="S23" s="28"/>
    </row>
    <row r="24" spans="1:19" s="36" customFormat="1" ht="24" customHeight="1">
      <c r="A24" s="69" t="s">
        <v>15</v>
      </c>
      <c r="B24" s="70"/>
      <c r="C24" s="34">
        <f t="shared" ref="C24:N24" si="3">SUM(C7:C23)</f>
        <v>122926416.24999999</v>
      </c>
      <c r="D24" s="34">
        <f t="shared" si="3"/>
        <v>10844710.6</v>
      </c>
      <c r="E24" s="34">
        <f t="shared" si="3"/>
        <v>9310741.7800000012</v>
      </c>
      <c r="F24" s="34">
        <f t="shared" si="3"/>
        <v>9374197.4600000009</v>
      </c>
      <c r="G24" s="34">
        <f t="shared" si="3"/>
        <v>9956390.4300000016</v>
      </c>
      <c r="H24" s="34">
        <f t="shared" si="3"/>
        <v>9955048.1800000016</v>
      </c>
      <c r="I24" s="34">
        <f t="shared" si="3"/>
        <v>9888595.3500000015</v>
      </c>
      <c r="J24" s="34">
        <f t="shared" si="3"/>
        <v>10400963.84</v>
      </c>
      <c r="K24" s="34">
        <f t="shared" si="3"/>
        <v>10468116.940000001</v>
      </c>
      <c r="L24" s="34">
        <f t="shared" si="3"/>
        <v>10468116.940000001</v>
      </c>
      <c r="M24" s="34">
        <f t="shared" si="3"/>
        <v>10536874.429999998</v>
      </c>
      <c r="N24" s="34">
        <f t="shared" si="3"/>
        <v>10861329.179999998</v>
      </c>
      <c r="O24" s="34">
        <f>SUM(O7:O23)</f>
        <v>10861331.119999999</v>
      </c>
      <c r="P24" s="40"/>
      <c r="Q24" s="40"/>
      <c r="R24"/>
      <c r="S24" s="28"/>
    </row>
    <row r="25" spans="1:19" s="29" customFormat="1">
      <c r="A25" s="37"/>
      <c r="C25" s="38"/>
      <c r="O25" s="28"/>
      <c r="P25" s="40"/>
      <c r="Q25" s="40"/>
      <c r="R25"/>
      <c r="S25"/>
    </row>
    <row r="26" spans="1:19" ht="14.25" customHeight="1"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40"/>
      <c r="Q26" s="40"/>
    </row>
    <row r="27" spans="1:19" ht="14.25" customHeight="1">
      <c r="C27" s="25"/>
      <c r="D27" s="23"/>
      <c r="E27" s="23"/>
      <c r="H27" s="24"/>
      <c r="P27" s="40"/>
      <c r="Q27" s="40"/>
    </row>
    <row r="28" spans="1:19"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40"/>
      <c r="Q28" s="40"/>
    </row>
    <row r="29" spans="1:19">
      <c r="P29" s="40"/>
      <c r="Q29" s="40"/>
    </row>
    <row r="30" spans="1:19">
      <c r="H30" s="24"/>
    </row>
    <row r="31" spans="1:19">
      <c r="P31" s="25"/>
      <c r="Q31" s="25"/>
    </row>
    <row r="32" spans="1:19">
      <c r="G32" s="24"/>
      <c r="P32" s="23"/>
      <c r="Q32" s="23"/>
    </row>
  </sheetData>
  <mergeCells count="7">
    <mergeCell ref="A24:B24"/>
    <mergeCell ref="L2:O2"/>
    <mergeCell ref="N1:O1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U24"/>
  <sheetViews>
    <sheetView tabSelected="1" zoomScale="90" zoomScaleNormal="90" workbookViewId="0">
      <selection activeCell="H28" sqref="H28"/>
    </sheetView>
  </sheetViews>
  <sheetFormatPr defaultRowHeight="15"/>
  <cols>
    <col min="1" max="1" width="7.42578125" style="15" customWidth="1"/>
    <col min="2" max="2" width="27" customWidth="1"/>
    <col min="3" max="3" width="19.140625" style="19" customWidth="1"/>
    <col min="4" max="4" width="16.85546875" customWidth="1"/>
    <col min="5" max="6" width="16.140625" customWidth="1"/>
    <col min="7" max="7" width="16.5703125" customWidth="1"/>
    <col min="8" max="8" width="17.42578125" customWidth="1"/>
    <col min="9" max="10" width="17" customWidth="1"/>
    <col min="11" max="12" width="17.28515625" customWidth="1"/>
    <col min="13" max="13" width="18.42578125" customWidth="1"/>
    <col min="14" max="14" width="16.140625" customWidth="1"/>
    <col min="15" max="15" width="17.28515625" customWidth="1"/>
    <col min="16" max="17" width="19.140625" customWidth="1"/>
    <col min="18" max="18" width="9.28515625" customWidth="1"/>
    <col min="19" max="19" width="11.7109375" customWidth="1"/>
    <col min="20" max="29" width="11.140625" customWidth="1"/>
    <col min="30" max="44" width="9.140625" customWidth="1"/>
    <col min="45" max="45" width="20.7109375" customWidth="1"/>
    <col min="46" max="46" width="16.28515625" customWidth="1"/>
    <col min="47" max="47" width="13.140625" customWidth="1"/>
  </cols>
  <sheetData>
    <row r="1" spans="1:47">
      <c r="N1" s="61" t="s">
        <v>34</v>
      </c>
      <c r="O1" s="61"/>
    </row>
    <row r="2" spans="1:47" ht="45.75" customHeight="1">
      <c r="A2" s="10"/>
      <c r="B2" s="1"/>
      <c r="C2" s="7"/>
      <c r="D2" s="1"/>
      <c r="E2" s="1"/>
      <c r="F2" s="1"/>
      <c r="G2" s="1"/>
      <c r="H2" s="1"/>
      <c r="I2" s="1"/>
      <c r="J2" s="1"/>
      <c r="K2" s="1"/>
      <c r="L2" s="71" t="str">
        <f>макс!L2</f>
        <v>Утверждено на заседании Комиссии по разработке        Территориальной программы ОМС от  26.11.2025г.</v>
      </c>
      <c r="M2" s="71"/>
      <c r="N2" s="71"/>
      <c r="O2" s="71"/>
    </row>
    <row r="3" spans="1:47" ht="18.75">
      <c r="A3" s="12"/>
      <c r="B3" s="63" t="s">
        <v>39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47" ht="36.75" customHeight="1">
      <c r="A4" s="13"/>
      <c r="B4" s="3"/>
      <c r="C4" s="1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9" t="s">
        <v>19</v>
      </c>
    </row>
    <row r="5" spans="1:47" ht="15" customHeight="1">
      <c r="A5" s="64" t="s">
        <v>0</v>
      </c>
      <c r="B5" s="66" t="s">
        <v>32</v>
      </c>
      <c r="C5" s="58" t="s">
        <v>33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60"/>
    </row>
    <row r="6" spans="1:47">
      <c r="A6" s="65"/>
      <c r="B6" s="67"/>
      <c r="C6" s="18" t="s">
        <v>16</v>
      </c>
      <c r="D6" s="4" t="s">
        <v>20</v>
      </c>
      <c r="E6" s="4" t="s">
        <v>21</v>
      </c>
      <c r="F6" s="4" t="s">
        <v>22</v>
      </c>
      <c r="G6" s="4" t="s">
        <v>23</v>
      </c>
      <c r="H6" s="4" t="s">
        <v>24</v>
      </c>
      <c r="I6" s="4" t="s">
        <v>25</v>
      </c>
      <c r="J6" s="4" t="s">
        <v>26</v>
      </c>
      <c r="K6" s="4" t="s">
        <v>27</v>
      </c>
      <c r="L6" s="4" t="s">
        <v>28</v>
      </c>
      <c r="M6" s="4" t="s">
        <v>29</v>
      </c>
      <c r="N6" s="4" t="s">
        <v>30</v>
      </c>
      <c r="O6" s="4" t="s">
        <v>31</v>
      </c>
    </row>
    <row r="7" spans="1:47">
      <c r="A7" s="14">
        <v>1</v>
      </c>
      <c r="B7" s="8" t="s">
        <v>1</v>
      </c>
      <c r="C7" s="6">
        <f>согаз!C10+капитал!C7+макс!C7</f>
        <v>9133557</v>
      </c>
      <c r="D7" s="5">
        <v>883776.26</v>
      </c>
      <c r="E7" s="5">
        <f>согаз!E10+капитал!E7+макс!E7</f>
        <v>699806.46</v>
      </c>
      <c r="F7" s="5">
        <f>согаз!F10+капитал!F7+макс!F7</f>
        <v>699806.47</v>
      </c>
      <c r="G7" s="5">
        <f>согаз!G10+капитал!G7+макс!G7</f>
        <v>761129.77</v>
      </c>
      <c r="H7" s="5">
        <f>согаз!H10+капитал!H7+макс!H7</f>
        <v>761129.77</v>
      </c>
      <c r="I7" s="5">
        <f>согаз!I10+капитал!I7+макс!I7</f>
        <v>761129.77</v>
      </c>
      <c r="J7" s="5">
        <f>согаз!J10+капитал!J7+макс!J7</f>
        <v>761129.77</v>
      </c>
      <c r="K7" s="5">
        <f>согаз!K10+капитал!K7+макс!K7</f>
        <v>761129.77</v>
      </c>
      <c r="L7" s="5">
        <f>согаз!L10+капитал!L7+макс!L7</f>
        <v>761129.77</v>
      </c>
      <c r="M7" s="5">
        <f>согаз!M10+капитал!M7+макс!M7</f>
        <v>761129.77</v>
      </c>
      <c r="N7" s="5">
        <f>согаз!N10+капитал!N7+макс!N7</f>
        <v>761129.77</v>
      </c>
      <c r="O7" s="5">
        <f>согаз!O10+капитал!O7+макс!O7</f>
        <v>761129.6500000013</v>
      </c>
      <c r="P7" s="28"/>
      <c r="Q7" s="28"/>
      <c r="R7" s="28"/>
      <c r="S7" s="23"/>
      <c r="AA7" s="23"/>
      <c r="AB7" s="23"/>
      <c r="AC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S7" s="26"/>
      <c r="AT7" s="23"/>
      <c r="AU7" s="24"/>
    </row>
    <row r="8" spans="1:47">
      <c r="A8" s="14">
        <v>2</v>
      </c>
      <c r="B8" s="8" t="s">
        <v>35</v>
      </c>
      <c r="C8" s="6">
        <f>согаз!C11+капитал!C8+макс!C8</f>
        <v>38867666.289999999</v>
      </c>
      <c r="D8" s="5">
        <v>3608420.34</v>
      </c>
      <c r="E8" s="5">
        <f>согаз!E11+капитал!E8+макс!E8</f>
        <v>3089272.69</v>
      </c>
      <c r="F8" s="5">
        <f>согаз!F11+капитал!F8+макс!F8</f>
        <v>3372482.31</v>
      </c>
      <c r="G8" s="5">
        <f>согаз!G11+капитал!G8+макс!G8</f>
        <v>3214751.28</v>
      </c>
      <c r="H8" s="5">
        <f>согаз!H11+капитал!H8+макс!H8</f>
        <v>3196715.03</v>
      </c>
      <c r="I8" s="5">
        <f>согаз!I11+капитал!I8+макс!I8</f>
        <v>3196715.03</v>
      </c>
      <c r="J8" s="5">
        <f>согаз!J11+капитал!J8+макс!J8</f>
        <v>3196715.03</v>
      </c>
      <c r="K8" s="5">
        <f>согаз!K11+капитал!K8+макс!K8</f>
        <v>3196715.03</v>
      </c>
      <c r="L8" s="5">
        <f>согаз!L11+капитал!L8+макс!L8</f>
        <v>3196715.03</v>
      </c>
      <c r="M8" s="5">
        <f>согаз!M11+капитал!M8+макс!M8</f>
        <v>3199721.07</v>
      </c>
      <c r="N8" s="5">
        <f>согаз!N11+капитал!N8+макс!N8</f>
        <v>3199721.07</v>
      </c>
      <c r="O8" s="5">
        <f>согаз!O11+капитал!O8+макс!O8</f>
        <v>3199722.3799999976</v>
      </c>
      <c r="P8" s="28"/>
      <c r="Q8" s="28"/>
      <c r="R8" s="28"/>
      <c r="S8" s="23"/>
      <c r="AA8" s="23"/>
      <c r="AB8" s="23"/>
      <c r="AC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S8" s="26"/>
      <c r="AT8" s="23"/>
      <c r="AU8" s="24"/>
    </row>
    <row r="9" spans="1:47" s="29" customFormat="1">
      <c r="A9" s="39">
        <v>3</v>
      </c>
      <c r="B9" s="27" t="s">
        <v>2</v>
      </c>
      <c r="C9" s="6">
        <f>согаз!C12+капитал!C9+макс!C9</f>
        <v>18754101.5</v>
      </c>
      <c r="D9" s="33">
        <v>1809637.8399999999</v>
      </c>
      <c r="E9" s="33">
        <f>согаз!E12+капитал!E9+макс!E9</f>
        <v>1494003.3099999998</v>
      </c>
      <c r="F9" s="33">
        <f>согаз!F12+капитал!F9+макс!F9</f>
        <v>1494003.3099999998</v>
      </c>
      <c r="G9" s="33">
        <f>согаз!G12+капитал!G9+макс!G9</f>
        <v>1542100.04</v>
      </c>
      <c r="H9" s="33">
        <f>согаз!H12+капитал!H9+макс!H9</f>
        <v>1542100.04</v>
      </c>
      <c r="I9" s="33">
        <f>согаз!I12+капитал!I9+макс!I9</f>
        <v>1542100.04</v>
      </c>
      <c r="J9" s="33">
        <f>согаз!J12+капитал!J9+макс!J9</f>
        <v>1542100.04</v>
      </c>
      <c r="K9" s="33">
        <f>согаз!K12+капитал!K9+макс!K9</f>
        <v>1542100.04</v>
      </c>
      <c r="L9" s="33">
        <f>согаз!L12+капитал!L9+макс!L9</f>
        <v>1542100.04</v>
      </c>
      <c r="M9" s="33">
        <f>согаз!M12+капитал!M9+макс!M9</f>
        <v>1567952.03</v>
      </c>
      <c r="N9" s="33">
        <f>согаз!N12+капитал!N9+макс!N9</f>
        <v>1567952.03</v>
      </c>
      <c r="O9" s="33">
        <f>согаз!O12+капитал!O9+макс!O9</f>
        <v>1567952.7400000014</v>
      </c>
      <c r="P9" s="28"/>
      <c r="Q9" s="28"/>
      <c r="R9" s="28"/>
      <c r="S9" s="28"/>
      <c r="AA9" s="28"/>
      <c r="AB9" s="28"/>
      <c r="AC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S9" s="30"/>
      <c r="AT9" s="28"/>
      <c r="AU9" s="31"/>
    </row>
    <row r="10" spans="1:47" s="29" customFormat="1" ht="30">
      <c r="A10" s="39">
        <v>4</v>
      </c>
      <c r="B10" s="27" t="s">
        <v>3</v>
      </c>
      <c r="C10" s="6">
        <f>согаз!C13+капитал!C10+макс!C10</f>
        <v>12495514</v>
      </c>
      <c r="D10" s="33">
        <v>1202416.67</v>
      </c>
      <c r="E10" s="33">
        <f>согаз!E13+капитал!E10+макс!E10</f>
        <v>960730.86999999988</v>
      </c>
      <c r="F10" s="33">
        <f>согаз!F13+капитал!F10+макс!F10</f>
        <v>960730.84</v>
      </c>
      <c r="G10" s="33">
        <f>согаз!G13+капитал!G10+макс!G10</f>
        <v>1041292.84</v>
      </c>
      <c r="H10" s="33">
        <f>согаз!H13+капитал!H10+макс!H10</f>
        <v>1041292.84</v>
      </c>
      <c r="I10" s="33">
        <f>согаз!I13+капитал!I10+макс!I10</f>
        <v>1041292.84</v>
      </c>
      <c r="J10" s="33">
        <f>согаз!J13+капитал!J10+макс!J10</f>
        <v>1041292.84</v>
      </c>
      <c r="K10" s="33">
        <f>согаз!K13+капитал!K10+макс!K10</f>
        <v>1041292.84</v>
      </c>
      <c r="L10" s="33">
        <f>согаз!L13+капитал!L10+макс!L10</f>
        <v>1041292.84</v>
      </c>
      <c r="M10" s="33">
        <f>согаз!M13+капитал!M10+макс!M10</f>
        <v>1041292.84</v>
      </c>
      <c r="N10" s="33">
        <f>согаз!N13+капитал!N10+макс!N10</f>
        <v>1041292.84</v>
      </c>
      <c r="O10" s="33">
        <f>согаз!O13+капитал!O10+макс!O10</f>
        <v>1041292.8999999997</v>
      </c>
      <c r="P10" s="28"/>
      <c r="Q10" s="28"/>
      <c r="R10" s="28"/>
      <c r="S10" s="28"/>
      <c r="AA10" s="28"/>
      <c r="AB10" s="28"/>
      <c r="AC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S10" s="30"/>
      <c r="AT10" s="28"/>
      <c r="AU10" s="31"/>
    </row>
    <row r="11" spans="1:47" s="29" customFormat="1" ht="30">
      <c r="A11" s="39">
        <v>5</v>
      </c>
      <c r="B11" s="27" t="s">
        <v>4</v>
      </c>
      <c r="C11" s="6">
        <f>согаз!C14+капитал!C11+макс!C11</f>
        <v>18194969</v>
      </c>
      <c r="D11" s="33">
        <v>1545105.4100000001</v>
      </c>
      <c r="E11" s="33">
        <f>согаз!E14+капитал!E11+макс!E11</f>
        <v>1501818.4900000002</v>
      </c>
      <c r="F11" s="33">
        <f>согаз!F14+капитал!F11+макс!F11</f>
        <v>1501818.4500000002</v>
      </c>
      <c r="G11" s="33">
        <f>согаз!G14+капитал!G11+макс!G11</f>
        <v>1516247.4600000002</v>
      </c>
      <c r="H11" s="33">
        <f>согаз!H14+капитал!H11+макс!H11</f>
        <v>1516247.4600000002</v>
      </c>
      <c r="I11" s="33">
        <f>согаз!I14+капитал!I11+макс!I11</f>
        <v>1516247.4600000002</v>
      </c>
      <c r="J11" s="33">
        <f>согаз!J14+капитал!J11+макс!J11</f>
        <v>1516247.4600000002</v>
      </c>
      <c r="K11" s="33">
        <f>согаз!K14+капитал!K11+макс!K11</f>
        <v>1516247.4600000002</v>
      </c>
      <c r="L11" s="33">
        <f>согаз!L14+капитал!L11+макс!L11</f>
        <v>1516247.4600000002</v>
      </c>
      <c r="M11" s="33">
        <f>согаз!M14+капитал!M11+макс!M11</f>
        <v>1516247.4600000002</v>
      </c>
      <c r="N11" s="33">
        <f>согаз!N14+капитал!N11+макс!N11</f>
        <v>1516247.4600000002</v>
      </c>
      <c r="O11" s="33">
        <f>согаз!O14+капитал!O11+макс!O11</f>
        <v>1516246.9699999986</v>
      </c>
      <c r="P11" s="28"/>
      <c r="Q11" s="28"/>
      <c r="R11" s="28"/>
      <c r="S11" s="28"/>
      <c r="AA11" s="28"/>
      <c r="AB11" s="28"/>
      <c r="AC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S11" s="30"/>
      <c r="AT11" s="28"/>
      <c r="AU11" s="31"/>
    </row>
    <row r="12" spans="1:47" s="29" customFormat="1">
      <c r="A12" s="39">
        <v>6</v>
      </c>
      <c r="B12" s="27" t="s">
        <v>36</v>
      </c>
      <c r="C12" s="6">
        <f>согаз!C15+капитал!C12+макс!C12</f>
        <v>11956831.34</v>
      </c>
      <c r="D12" s="33">
        <v>1202416.6600000001</v>
      </c>
      <c r="E12" s="33">
        <f>согаз!E15+капитал!E12+макс!E12</f>
        <v>953516.38</v>
      </c>
      <c r="F12" s="33">
        <f>согаз!F15+капитал!F12+макс!F12</f>
        <v>953516.35</v>
      </c>
      <c r="G12" s="33">
        <f>согаз!G15+капитал!G12+макс!G12</f>
        <v>1036483.1799999999</v>
      </c>
      <c r="H12" s="33">
        <f>согаз!H15+капитал!H12+макс!H12</f>
        <v>1036483.1799999999</v>
      </c>
      <c r="I12" s="33">
        <f>согаз!I15+капитал!I12+макс!I12</f>
        <v>961933.35000000009</v>
      </c>
      <c r="J12" s="33">
        <f>согаз!J15+капитал!J12+макс!J12</f>
        <v>961933.35000000009</v>
      </c>
      <c r="K12" s="33">
        <f>согаз!K15+капитал!K12+макс!K12</f>
        <v>961933.35000000009</v>
      </c>
      <c r="L12" s="33">
        <f>согаз!L15+капитал!L12+макс!L12</f>
        <v>961933.35000000009</v>
      </c>
      <c r="M12" s="33">
        <f>согаз!M15+капитал!M12+макс!M12</f>
        <v>961933.35000000009</v>
      </c>
      <c r="N12" s="33">
        <f>согаз!N15+капитал!N12+макс!N12</f>
        <v>982374.42999999993</v>
      </c>
      <c r="O12" s="33">
        <f>согаз!O15+капитал!O12+макс!O12</f>
        <v>982374.41</v>
      </c>
      <c r="P12" s="28"/>
      <c r="Q12" s="28"/>
      <c r="R12" s="28"/>
      <c r="S12" s="28"/>
      <c r="AA12" s="28"/>
      <c r="AB12" s="28"/>
      <c r="AC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S12" s="30"/>
      <c r="AT12" s="28"/>
      <c r="AU12" s="31"/>
    </row>
    <row r="13" spans="1:47" s="29" customFormat="1" ht="30">
      <c r="A13" s="39">
        <v>7</v>
      </c>
      <c r="B13" s="27" t="s">
        <v>5</v>
      </c>
      <c r="C13" s="6">
        <f>согаз!C16+капитал!C13+макс!C13</f>
        <v>15871900</v>
      </c>
      <c r="D13" s="33">
        <v>1322658.3400000001</v>
      </c>
      <c r="E13" s="33">
        <f>согаз!E16+капитал!E13+макс!E13</f>
        <v>1322658.3999999999</v>
      </c>
      <c r="F13" s="33">
        <f>согаз!F16+капитал!F13+макс!F13</f>
        <v>1322658.3700000001</v>
      </c>
      <c r="G13" s="33">
        <f>согаз!G16+капитал!G13+макс!G13</f>
        <v>1322658.3700000001</v>
      </c>
      <c r="H13" s="33">
        <f>согаз!H16+капитал!H13+макс!H13</f>
        <v>1322658.3700000001</v>
      </c>
      <c r="I13" s="33">
        <f>согаз!I16+капитал!I13+макс!I13</f>
        <v>1322658.3700000001</v>
      </c>
      <c r="J13" s="33">
        <f>согаз!J16+капитал!J13+макс!J13</f>
        <v>1322658.3700000001</v>
      </c>
      <c r="K13" s="33">
        <f>согаз!K16+капитал!K13+макс!K13</f>
        <v>1322658.3700000001</v>
      </c>
      <c r="L13" s="33">
        <f>согаз!L16+капитал!L13+макс!L13</f>
        <v>1322658.3700000001</v>
      </c>
      <c r="M13" s="33">
        <f>согаз!M16+капитал!M13+макс!M13</f>
        <v>1322658.3700000001</v>
      </c>
      <c r="N13" s="33">
        <f>согаз!N16+капитал!N13+макс!N13</f>
        <v>1322658.3700000001</v>
      </c>
      <c r="O13" s="33">
        <f>согаз!O16+капитал!O13+макс!O13</f>
        <v>1322657.9300000011</v>
      </c>
      <c r="P13" s="28"/>
      <c r="Q13" s="28"/>
      <c r="R13" s="28"/>
      <c r="S13" s="28"/>
      <c r="AA13" s="28"/>
      <c r="AB13" s="28"/>
      <c r="AC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S13" s="30"/>
      <c r="AT13" s="28"/>
      <c r="AU13" s="31"/>
    </row>
    <row r="14" spans="1:47" s="29" customFormat="1">
      <c r="A14" s="39">
        <v>8</v>
      </c>
      <c r="B14" s="27" t="s">
        <v>6</v>
      </c>
      <c r="C14" s="6">
        <f>согаз!C17+капитал!C14+макс!C14</f>
        <v>14536017.25</v>
      </c>
      <c r="D14" s="33">
        <v>1268549.8400000001</v>
      </c>
      <c r="E14" s="33">
        <f>согаз!E17+капитал!E14+макс!E14</f>
        <v>1008827.74</v>
      </c>
      <c r="F14" s="33">
        <f>согаз!F17+капитал!F14+макс!F14</f>
        <v>1008827.73</v>
      </c>
      <c r="G14" s="33">
        <f>согаз!G17+капитал!G14+макс!G14</f>
        <v>1111033.24</v>
      </c>
      <c r="H14" s="33">
        <f>согаз!H17+капитал!H14+макс!H14</f>
        <v>1111033.24</v>
      </c>
      <c r="I14" s="33">
        <f>согаз!I17+капитал!I14+макс!I14</f>
        <v>1111033.24</v>
      </c>
      <c r="J14" s="33">
        <f>согаз!J17+капитал!J14+макс!J14</f>
        <v>1111033.24</v>
      </c>
      <c r="K14" s="33">
        <f>согаз!K17+капитал!K14+макс!K14</f>
        <v>1111033.24</v>
      </c>
      <c r="L14" s="33">
        <f>согаз!L17+капитал!L14+макс!L14</f>
        <v>1111033.24</v>
      </c>
      <c r="M14" s="33">
        <f>согаз!M17+капитал!M14+макс!M14</f>
        <v>1111033.24</v>
      </c>
      <c r="N14" s="33">
        <f>согаз!N17+капитал!N14+макс!N14</f>
        <v>1736289.71</v>
      </c>
      <c r="O14" s="33">
        <f>согаз!O17+капитал!O14+макс!O14</f>
        <v>1736289.5499999984</v>
      </c>
      <c r="P14" s="28"/>
      <c r="Q14" s="28"/>
      <c r="R14" s="28"/>
      <c r="S14" s="28"/>
      <c r="AA14" s="28"/>
      <c r="AB14" s="28"/>
      <c r="AC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S14" s="30"/>
      <c r="AT14" s="28"/>
      <c r="AU14" s="31"/>
    </row>
    <row r="15" spans="1:47" s="29" customFormat="1" ht="30">
      <c r="A15" s="39">
        <v>9</v>
      </c>
      <c r="B15" s="27" t="s">
        <v>7</v>
      </c>
      <c r="C15" s="6">
        <f>согаз!C18+капитал!C15+макс!C15</f>
        <v>15085528</v>
      </c>
      <c r="D15" s="33">
        <v>1457930.92</v>
      </c>
      <c r="E15" s="33">
        <f>согаз!E18+капитал!E15+макс!E15</f>
        <v>1156725.3799999999</v>
      </c>
      <c r="F15" s="33">
        <f>согаз!F18+капитал!F15+макс!F15</f>
        <v>1156725.3799999999</v>
      </c>
      <c r="G15" s="33">
        <f>согаз!G18+капитал!G15+макс!G15</f>
        <v>1257127.28</v>
      </c>
      <c r="H15" s="33">
        <f>согаз!H18+капитал!H15+макс!H15</f>
        <v>1257127.28</v>
      </c>
      <c r="I15" s="33">
        <f>согаз!I18+капитал!I15+макс!I15</f>
        <v>1257127.28</v>
      </c>
      <c r="J15" s="33">
        <f>согаз!J18+капитал!J15+макс!J15</f>
        <v>1257127.28</v>
      </c>
      <c r="K15" s="33">
        <f>согаз!K18+капитал!K15+макс!K15</f>
        <v>1257127.28</v>
      </c>
      <c r="L15" s="33">
        <f>согаз!L18+капитал!L15+макс!L15</f>
        <v>1257127.28</v>
      </c>
      <c r="M15" s="33">
        <f>согаз!M18+капитал!M15+макс!M15</f>
        <v>1257127.28</v>
      </c>
      <c r="N15" s="33">
        <f>согаз!N18+капитал!N15+макс!N15</f>
        <v>1257127.28</v>
      </c>
      <c r="O15" s="33">
        <f>согаз!O18+капитал!O15+макс!O15</f>
        <v>1257128.08</v>
      </c>
      <c r="P15" s="28"/>
      <c r="Q15" s="28"/>
      <c r="R15" s="28"/>
      <c r="S15" s="28"/>
      <c r="AA15" s="28"/>
      <c r="AB15" s="28"/>
      <c r="AC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S15" s="30"/>
      <c r="AT15" s="28"/>
      <c r="AU15" s="31"/>
    </row>
    <row r="16" spans="1:47" s="29" customFormat="1">
      <c r="A16" s="39">
        <v>10</v>
      </c>
      <c r="B16" s="27" t="s">
        <v>8</v>
      </c>
      <c r="C16" s="6">
        <f>согаз!C19+капитал!C16+макс!C16</f>
        <v>33821575.799999997</v>
      </c>
      <c r="D16" s="33">
        <v>2549123.34</v>
      </c>
      <c r="E16" s="33">
        <f>согаз!E19+капитал!E16+макс!E16</f>
        <v>2051322.7400000002</v>
      </c>
      <c r="F16" s="33">
        <f>согаз!F19+капитал!F16+макс!F16</f>
        <v>2051322.6800000002</v>
      </c>
      <c r="G16" s="33">
        <f>согаз!G19+капитал!G16+макс!G16</f>
        <v>2217256.34</v>
      </c>
      <c r="H16" s="33">
        <f>согаз!H19+капитал!H16+макс!H16</f>
        <v>2217256.34</v>
      </c>
      <c r="I16" s="33">
        <f>согаз!I19+капитал!I16+макс!I16</f>
        <v>2217256.34</v>
      </c>
      <c r="J16" s="33">
        <f>согаз!J19+капитал!J16+макс!J16</f>
        <v>3297026.58</v>
      </c>
      <c r="K16" s="33">
        <f>согаз!K19+капитал!K16+макс!K16</f>
        <v>3434102.08</v>
      </c>
      <c r="L16" s="33">
        <f>согаз!L19+капитал!L16+макс!L16</f>
        <v>3434102.08</v>
      </c>
      <c r="M16" s="33">
        <f>согаз!M19+капитал!M16+макс!M16</f>
        <v>3450935.91</v>
      </c>
      <c r="N16" s="33">
        <f>согаз!N19+капитал!N16+макс!N16</f>
        <v>3450935.91</v>
      </c>
      <c r="O16" s="33">
        <f>согаз!O19+капитал!O16+макс!O16</f>
        <v>3450935.4600000009</v>
      </c>
      <c r="P16" s="28"/>
      <c r="Q16" s="28"/>
      <c r="R16" s="28"/>
      <c r="S16" s="28"/>
      <c r="AA16" s="28"/>
      <c r="AB16" s="28"/>
      <c r="AC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S16" s="30"/>
      <c r="AT16" s="28"/>
      <c r="AU16" s="31"/>
    </row>
    <row r="17" spans="1:47" s="29" customFormat="1" ht="30">
      <c r="A17" s="39">
        <v>11</v>
      </c>
      <c r="B17" s="27" t="s">
        <v>9</v>
      </c>
      <c r="C17" s="6">
        <f>согаз!C20+капитал!C17+макс!C17</f>
        <v>55680031.469999999</v>
      </c>
      <c r="D17" s="33">
        <v>4686728.33</v>
      </c>
      <c r="E17" s="33">
        <f>согаз!E20+капитал!E17+макс!E17</f>
        <v>4643441.55</v>
      </c>
      <c r="F17" s="33">
        <f>согаз!F20+капитал!F17+макс!F17</f>
        <v>4643441.4400000004</v>
      </c>
      <c r="G17" s="33">
        <f>согаз!G20+капитал!G17+макс!G17</f>
        <v>4657870.45</v>
      </c>
      <c r="H17" s="33">
        <f>согаз!H20+капитал!H17+макс!H17</f>
        <v>4657870.45</v>
      </c>
      <c r="I17" s="33">
        <f>согаз!I20+капитал!I17+макс!I17</f>
        <v>4657870.45</v>
      </c>
      <c r="J17" s="33">
        <f>согаз!J20+капитал!J17+макс!J17</f>
        <v>4657870.45</v>
      </c>
      <c r="K17" s="33">
        <f>согаз!K20+капитал!K17+макс!K17</f>
        <v>4657870.45</v>
      </c>
      <c r="L17" s="33">
        <f>согаз!L20+капитал!L17+макс!L17</f>
        <v>4657870.45</v>
      </c>
      <c r="M17" s="33">
        <f>согаз!M20+капитал!M17+макс!M17</f>
        <v>4586399.62</v>
      </c>
      <c r="N17" s="33">
        <f>согаз!N20+капитал!N17+макс!N17</f>
        <v>4586399.62</v>
      </c>
      <c r="O17" s="33">
        <f>согаз!O20+капитал!O17+макс!O17</f>
        <v>4586398.2099999981</v>
      </c>
      <c r="P17" s="28"/>
      <c r="Q17" s="28"/>
      <c r="R17" s="28"/>
      <c r="S17" s="28"/>
      <c r="AA17" s="28"/>
      <c r="AB17" s="28"/>
      <c r="AC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S17" s="30"/>
      <c r="AT17" s="28"/>
      <c r="AU17" s="31"/>
    </row>
    <row r="18" spans="1:47" s="29" customFormat="1">
      <c r="A18" s="39">
        <v>12</v>
      </c>
      <c r="B18" s="27" t="s">
        <v>10</v>
      </c>
      <c r="C18" s="6">
        <f>согаз!C21+капитал!C18+макс!C18</f>
        <v>16819404</v>
      </c>
      <c r="D18" s="33">
        <v>1322658.3399999999</v>
      </c>
      <c r="E18" s="33">
        <f>согаз!E21+капитал!E18+макс!E18</f>
        <v>1246304.79</v>
      </c>
      <c r="F18" s="33">
        <f>согаз!F21+капитал!F18+макс!F18</f>
        <v>1318449.75</v>
      </c>
      <c r="G18" s="33">
        <f>согаз!G21+капитал!G18+макс!G18</f>
        <v>1412839.56</v>
      </c>
      <c r="H18" s="33">
        <f>согаз!H21+капитал!H18+макс!H18</f>
        <v>1412839.56</v>
      </c>
      <c r="I18" s="33">
        <f>согаз!I21+капитал!I18+макс!I18</f>
        <v>1412839.56</v>
      </c>
      <c r="J18" s="33">
        <f>согаз!J21+капитал!J18+макс!J18</f>
        <v>1412839.56</v>
      </c>
      <c r="K18" s="33">
        <f>согаз!K21+капитал!K18+макс!K18</f>
        <v>1412839.56</v>
      </c>
      <c r="L18" s="33">
        <f>согаз!L21+капитал!L18+макс!L18</f>
        <v>1412839.56</v>
      </c>
      <c r="M18" s="33">
        <f>согаз!M21+капитал!M18+макс!M18</f>
        <v>1484984.56</v>
      </c>
      <c r="N18" s="33">
        <f>согаз!N21+капитал!N18+макс!N18</f>
        <v>1484984.56</v>
      </c>
      <c r="O18" s="33">
        <f>согаз!O21+капитал!O18+макс!O18</f>
        <v>1484984.6399999992</v>
      </c>
      <c r="P18" s="28"/>
      <c r="Q18" s="28"/>
      <c r="R18" s="28"/>
      <c r="S18" s="28"/>
      <c r="AA18" s="28"/>
      <c r="AB18" s="28"/>
      <c r="AC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S18" s="30"/>
      <c r="AT18" s="28"/>
      <c r="AU18" s="31"/>
    </row>
    <row r="19" spans="1:47" s="29" customFormat="1">
      <c r="A19" s="39">
        <v>13</v>
      </c>
      <c r="B19" s="27" t="s">
        <v>11</v>
      </c>
      <c r="C19" s="6">
        <f>согаз!C22+капитал!C19+макс!C19</f>
        <v>29319739</v>
      </c>
      <c r="D19" s="33">
        <v>2681390.0800000001</v>
      </c>
      <c r="E19" s="33">
        <f>согаз!E22+капитал!E19+макс!E19</f>
        <v>2291807</v>
      </c>
      <c r="F19" s="33">
        <f>согаз!F22+капитал!F19+макс!F19</f>
        <v>2291806.94</v>
      </c>
      <c r="G19" s="33">
        <f>согаз!G22+капитал!G19+макс!G19</f>
        <v>2421668.06</v>
      </c>
      <c r="H19" s="33">
        <f>согаз!H22+капитал!H19+макс!H19</f>
        <v>2421668.06</v>
      </c>
      <c r="I19" s="33">
        <f>согаз!I22+капитал!I19+макс!I19</f>
        <v>2421668.06</v>
      </c>
      <c r="J19" s="33">
        <f>согаз!J22+капитал!J19+макс!J19</f>
        <v>2464955.0499999998</v>
      </c>
      <c r="K19" s="33">
        <f>согаз!K22+капитал!K19+макс!K19</f>
        <v>2464955.0499999998</v>
      </c>
      <c r="L19" s="33">
        <f>согаз!L22+капитал!L19+макс!L19</f>
        <v>2464955.0499999998</v>
      </c>
      <c r="M19" s="33">
        <f>согаз!M22+капитал!M19+макс!M19</f>
        <v>2464955.0499999998</v>
      </c>
      <c r="N19" s="33">
        <f>согаз!N22+капитал!N19+макс!N19</f>
        <v>2464955.0499999998</v>
      </c>
      <c r="O19" s="33">
        <f>согаз!O22+капитал!O19+макс!O19</f>
        <v>2464955.5499999975</v>
      </c>
      <c r="P19" s="28"/>
      <c r="Q19" s="28"/>
      <c r="R19" s="28"/>
      <c r="S19" s="28"/>
      <c r="AA19" s="28"/>
      <c r="AB19" s="28"/>
      <c r="AC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S19" s="30"/>
      <c r="AT19" s="28"/>
      <c r="AU19" s="31"/>
    </row>
    <row r="20" spans="1:47" s="29" customFormat="1">
      <c r="A20" s="39">
        <v>14</v>
      </c>
      <c r="B20" s="27" t="s">
        <v>14</v>
      </c>
      <c r="C20" s="6">
        <f>согаз!C23+капитал!C20+макс!C20</f>
        <v>18161945</v>
      </c>
      <c r="D20" s="33">
        <v>1468489</v>
      </c>
      <c r="E20" s="33">
        <f>согаз!E23+капитал!E20+макс!E20</f>
        <v>1373672.3</v>
      </c>
      <c r="F20" s="33">
        <f>согаз!F23+капитал!F20+макс!F20</f>
        <v>1373672.3</v>
      </c>
      <c r="G20" s="33">
        <f>согаз!G23+капитал!G20+макс!G20</f>
        <v>1567604.1400000001</v>
      </c>
      <c r="H20" s="33">
        <f>согаз!H23+капитал!H20+макс!H20</f>
        <v>1567604.1400000001</v>
      </c>
      <c r="I20" s="33">
        <f>согаз!I23+капитал!I20+макс!I20</f>
        <v>1567604.1400000001</v>
      </c>
      <c r="J20" s="33">
        <f>согаз!J23+капитал!J20+макс!J20</f>
        <v>1513495.3900000001</v>
      </c>
      <c r="K20" s="33">
        <f>согаз!K23+капитал!K20+макс!K20</f>
        <v>1513495.3900000001</v>
      </c>
      <c r="L20" s="33">
        <f>согаз!L23+капитал!L20+макс!L20</f>
        <v>1513495.3900000001</v>
      </c>
      <c r="M20" s="33">
        <f>согаз!M23+капитал!M20+макс!M20</f>
        <v>1567604.1400000001</v>
      </c>
      <c r="N20" s="33">
        <f>согаз!N23+капитал!N20+макс!N20</f>
        <v>1567604.1400000001</v>
      </c>
      <c r="O20" s="33">
        <f>согаз!O23+капитал!O20+макс!O20</f>
        <v>1567604.5300000007</v>
      </c>
      <c r="P20" s="28"/>
      <c r="Q20" s="28"/>
      <c r="R20" s="28"/>
      <c r="S20" s="28"/>
      <c r="AA20" s="28"/>
      <c r="AB20" s="28"/>
      <c r="AC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S20" s="30"/>
      <c r="AT20" s="28"/>
      <c r="AU20" s="31"/>
    </row>
    <row r="21" spans="1:47" s="29" customFormat="1">
      <c r="A21" s="39">
        <v>15</v>
      </c>
      <c r="B21" s="27" t="s">
        <v>37</v>
      </c>
      <c r="C21" s="6">
        <f>согаз!C24+капитал!C21+макс!C21</f>
        <v>15525604</v>
      </c>
      <c r="D21" s="33">
        <v>1490996.67</v>
      </c>
      <c r="E21" s="33">
        <f>согаз!E24+капитал!E21+макс!E21</f>
        <v>1245703.6300000001</v>
      </c>
      <c r="F21" s="33">
        <f>согаз!F24+капитал!F21+макс!F21</f>
        <v>1245703.6300000001</v>
      </c>
      <c r="G21" s="33">
        <f>согаз!G24+капитал!G21+макс!G21</f>
        <v>1327468.0300000003</v>
      </c>
      <c r="H21" s="33">
        <f>согаз!H24+капитал!H21+макс!H21</f>
        <v>1327468.0300000003</v>
      </c>
      <c r="I21" s="33">
        <f>согаз!I24+капитал!I21+макс!I21</f>
        <v>1327468.0300000003</v>
      </c>
      <c r="J21" s="33">
        <f>согаз!J24+капитал!J21+макс!J21</f>
        <v>1260132.69</v>
      </c>
      <c r="K21" s="33">
        <f>согаз!K24+капитал!K21+макс!K21</f>
        <v>1260132.69</v>
      </c>
      <c r="L21" s="33">
        <f>согаз!L24+капитал!L21+макс!L21</f>
        <v>1260132.69</v>
      </c>
      <c r="M21" s="33">
        <f>согаз!M24+капитал!M21+макс!M21</f>
        <v>1260132.69</v>
      </c>
      <c r="N21" s="33">
        <f>согаз!N24+капитал!N21+макс!N21</f>
        <v>1260132.69</v>
      </c>
      <c r="O21" s="33">
        <f>согаз!O24+капитал!O21+макс!O21</f>
        <v>1260132.5299999961</v>
      </c>
      <c r="P21" s="28"/>
      <c r="Q21" s="28"/>
      <c r="R21" s="28"/>
      <c r="S21" s="28"/>
      <c r="AA21" s="28"/>
      <c r="AB21" s="28"/>
      <c r="AC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S21" s="30"/>
      <c r="AT21" s="28"/>
      <c r="AU21" s="31"/>
    </row>
    <row r="22" spans="1:47" s="29" customFormat="1" ht="30">
      <c r="A22" s="39">
        <v>16</v>
      </c>
      <c r="B22" s="27" t="s">
        <v>12</v>
      </c>
      <c r="C22" s="6">
        <f>согаз!C25+капитал!C22+макс!C22</f>
        <v>8686258</v>
      </c>
      <c r="D22" s="33">
        <v>817643.34000000008</v>
      </c>
      <c r="E22" s="33">
        <f>согаз!E25+капитал!E22+макс!E22</f>
        <v>676960.56</v>
      </c>
      <c r="F22" s="33">
        <f>согаз!F25+капитал!F22+макс!F22</f>
        <v>676960.56</v>
      </c>
      <c r="G22" s="33">
        <f>согаз!G25+капитал!G22+макс!G22</f>
        <v>723854.85000000009</v>
      </c>
      <c r="H22" s="33">
        <f>согаз!H25+капитал!H22+макс!H22</f>
        <v>723854.85000000009</v>
      </c>
      <c r="I22" s="33">
        <f>согаз!I25+капитал!I22+макс!I22</f>
        <v>723854.85000000009</v>
      </c>
      <c r="J22" s="33">
        <f>согаз!J25+капитал!J22+макс!J22</f>
        <v>723854.85000000009</v>
      </c>
      <c r="K22" s="33">
        <f>согаз!K25+капитал!K22+макс!K22</f>
        <v>723854.85000000009</v>
      </c>
      <c r="L22" s="33">
        <f>согаз!L25+капитал!L22+макс!L22</f>
        <v>723854.85000000009</v>
      </c>
      <c r="M22" s="33">
        <f>согаз!M25+капитал!M22+макс!M22</f>
        <v>723854.85000000009</v>
      </c>
      <c r="N22" s="33">
        <f>согаз!N25+капитал!N22+макс!N22</f>
        <v>723854.85000000009</v>
      </c>
      <c r="O22" s="33">
        <f>согаз!O25+капитал!O22+макс!O22</f>
        <v>723854.74000000046</v>
      </c>
      <c r="P22" s="28"/>
      <c r="Q22" s="28"/>
      <c r="R22" s="28"/>
      <c r="S22" s="28"/>
      <c r="AA22" s="28"/>
      <c r="AB22" s="28"/>
      <c r="AC22" s="28"/>
      <c r="AE22" s="28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S22" s="30"/>
      <c r="AT22" s="28"/>
      <c r="AU22" s="31"/>
    </row>
    <row r="23" spans="1:47" s="29" customFormat="1">
      <c r="A23" s="39">
        <v>17</v>
      </c>
      <c r="B23" s="27" t="s">
        <v>13</v>
      </c>
      <c r="C23" s="6">
        <f>согаз!C26+капитал!C23+макс!C23</f>
        <v>22797830.600000001</v>
      </c>
      <c r="D23" s="33">
        <v>2158338.83</v>
      </c>
      <c r="E23" s="33">
        <f>согаз!E26+капитал!E23+макс!E23</f>
        <v>1788595.5299999998</v>
      </c>
      <c r="F23" s="33">
        <f>согаз!F26+капитал!F23+макс!F23</f>
        <v>1788595.52</v>
      </c>
      <c r="G23" s="33">
        <f>согаз!G26+капитал!G23+макс!G23</f>
        <v>1891402.23</v>
      </c>
      <c r="H23" s="33">
        <f>согаз!H26+капитал!H23+макс!H23</f>
        <v>1891402.23</v>
      </c>
      <c r="I23" s="33">
        <f>согаз!I26+капитал!I23+макс!I23</f>
        <v>1891402.23</v>
      </c>
      <c r="J23" s="33">
        <f>согаз!J26+капитал!J23+макс!J23</f>
        <v>1891402.23</v>
      </c>
      <c r="K23" s="33">
        <f>согаз!K26+капитал!K23+макс!K23</f>
        <v>1891402.23</v>
      </c>
      <c r="L23" s="33">
        <f>согаз!L26+капитал!L23+макс!L23</f>
        <v>1891402.23</v>
      </c>
      <c r="M23" s="33">
        <f>согаз!M26+капитал!M23+макс!M23</f>
        <v>1904628.8199999998</v>
      </c>
      <c r="N23" s="33">
        <f>согаз!N26+капитал!N23+макс!N23</f>
        <v>1904628.8199999998</v>
      </c>
      <c r="O23" s="33">
        <f>согаз!O26+капитал!O23+макс!O23</f>
        <v>1904629.699999999</v>
      </c>
      <c r="P23" s="28"/>
      <c r="Q23" s="28"/>
      <c r="R23" s="28"/>
      <c r="S23" s="28"/>
      <c r="AA23" s="28"/>
      <c r="AB23" s="28"/>
      <c r="AC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S23" s="30"/>
      <c r="AT23" s="28"/>
      <c r="AU23" s="31"/>
    </row>
    <row r="24" spans="1:47" s="36" customFormat="1" ht="23.25" customHeight="1">
      <c r="A24" s="69" t="s">
        <v>15</v>
      </c>
      <c r="B24" s="70"/>
      <c r="C24" s="34">
        <f>SUM(C7:C23)</f>
        <v>355708472.25</v>
      </c>
      <c r="D24" s="34">
        <f t="shared" ref="D24:O24" si="0">SUM(D7:D23)</f>
        <v>31476280.210000001</v>
      </c>
      <c r="E24" s="34">
        <f t="shared" si="0"/>
        <v>27505167.82</v>
      </c>
      <c r="F24" s="34">
        <f t="shared" si="0"/>
        <v>27860522.030000001</v>
      </c>
      <c r="G24" s="34">
        <f t="shared" si="0"/>
        <v>29022787.120000001</v>
      </c>
      <c r="H24" s="34">
        <f t="shared" si="0"/>
        <v>29004750.870000001</v>
      </c>
      <c r="I24" s="34">
        <f t="shared" si="0"/>
        <v>28930201.039999999</v>
      </c>
      <c r="J24" s="34">
        <f t="shared" si="0"/>
        <v>29931814.180000003</v>
      </c>
      <c r="K24" s="34">
        <f t="shared" si="0"/>
        <v>30068889.680000003</v>
      </c>
      <c r="L24" s="34">
        <f t="shared" si="0"/>
        <v>30068889.680000003</v>
      </c>
      <c r="M24" s="34">
        <f t="shared" si="0"/>
        <v>30182591.050000004</v>
      </c>
      <c r="N24" s="34">
        <f t="shared" si="0"/>
        <v>30828288.600000001</v>
      </c>
      <c r="O24" s="34">
        <f t="shared" si="0"/>
        <v>30828289.969999995</v>
      </c>
      <c r="P24" s="28"/>
      <c r="Q24" s="28"/>
      <c r="R24" s="28"/>
      <c r="S24" s="28"/>
      <c r="T24" s="29"/>
      <c r="U24" s="29"/>
      <c r="V24" s="29"/>
      <c r="W24" s="29"/>
      <c r="X24" s="29"/>
      <c r="Y24" s="29"/>
      <c r="Z24" s="29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</row>
  </sheetData>
  <mergeCells count="7">
    <mergeCell ref="A24:B24"/>
    <mergeCell ref="N1:O1"/>
    <mergeCell ref="L2:O2"/>
    <mergeCell ref="B3:O3"/>
    <mergeCell ref="A5:A6"/>
    <mergeCell ref="B5:B6"/>
    <mergeCell ref="C5:O5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согаз</vt:lpstr>
      <vt:lpstr>капитал</vt:lpstr>
      <vt:lpstr>макс</vt:lpstr>
      <vt:lpstr>свод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Томашова</cp:lastModifiedBy>
  <cp:lastPrinted>2025-10-31T13:56:51Z</cp:lastPrinted>
  <dcterms:created xsi:type="dcterms:W3CDTF">2020-01-20T12:23:13Z</dcterms:created>
  <dcterms:modified xsi:type="dcterms:W3CDTF">2025-12-03T06:54:04Z</dcterms:modified>
</cp:coreProperties>
</file>